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 2023\H2300_ZŠ A. Čermáka - vlhkost\- 2024-02-28.1 FINAL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Zdravotní technika" sheetId="3" r:id="rId3"/>
    <sheet name="C - Vytápění" sheetId="4" r:id="rId4"/>
    <sheet name="VRN - Vedlejší a ostatní 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'A - Stavební část'!$C$97:$K$760</definedName>
    <definedName name="_xlnm.Print_Area" localSheetId="1">'A - Stavební část'!$C$4:$J$39,'A - Stavební část'!$C$45:$J$79,'A - Stavební část'!$C$85:$K$760</definedName>
    <definedName name="_xlnm.Print_Titles" localSheetId="1">'A - Stavební část'!$97:$97</definedName>
    <definedName name="_xlnm._FilterDatabase" localSheetId="2" hidden="1">'B - Zdravotní technika'!$C$84:$K$112</definedName>
    <definedName name="_xlnm.Print_Area" localSheetId="2">'B - Zdravotní technika'!$C$4:$J$39,'B - Zdravotní technika'!$C$45:$J$66,'B - Zdravotní technika'!$C$72:$K$112</definedName>
    <definedName name="_xlnm.Print_Titles" localSheetId="2">'B - Zdravotní technika'!$84:$84</definedName>
    <definedName name="_xlnm._FilterDatabase" localSheetId="3" hidden="1">'C - Vytápění'!$C$84:$K$104</definedName>
    <definedName name="_xlnm.Print_Area" localSheetId="3">'C - Vytápění'!$C$4:$J$39,'C - Vytápění'!$C$45:$J$66,'C - Vytápění'!$C$72:$K$104</definedName>
    <definedName name="_xlnm.Print_Titles" localSheetId="3">'C - Vytápění'!$84:$84</definedName>
    <definedName name="_xlnm._FilterDatabase" localSheetId="4" hidden="1">'VRN - Vedlejší a ostatní ...'!$C$83:$K$102</definedName>
    <definedName name="_xlnm.Print_Area" localSheetId="4">'VRN - Vedlejší a ostatní ...'!$C$4:$J$39,'VRN - Vedlejší a ostatní ...'!$C$45:$J$65,'VRN - Vedlejší a ostatní ...'!$C$71:$K$102</definedName>
    <definedName name="_xlnm.Print_Titles" localSheetId="4">'VRN - Vedlejší a ostatní ...'!$83:$83</definedName>
    <definedName name="_xlnm.Print_Area" localSheetId="5">'Seznam figur'!$C$4:$G$448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100"/>
  <c r="BH100"/>
  <c r="BG100"/>
  <c r="BF100"/>
  <c r="T100"/>
  <c r="T99"/>
  <c r="R100"/>
  <c r="R99"/>
  <c r="P100"/>
  <c r="P99"/>
  <c r="BI97"/>
  <c r="BH97"/>
  <c r="BG97"/>
  <c r="BF97"/>
  <c r="T97"/>
  <c r="T96"/>
  <c r="R97"/>
  <c r="R96"/>
  <c r="P97"/>
  <c r="P96"/>
  <c r="BI93"/>
  <c r="BH93"/>
  <c r="BG93"/>
  <c r="BF93"/>
  <c r="T93"/>
  <c r="R93"/>
  <c r="P93"/>
  <c r="BI91"/>
  <c r="BH91"/>
  <c r="BG91"/>
  <c r="BF91"/>
  <c r="T91"/>
  <c r="R91"/>
  <c r="P91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4" r="J37"/>
  <c r="J36"/>
  <c i="1" r="AY57"/>
  <c i="4" r="J35"/>
  <c i="1" r="AX57"/>
  <c i="4"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79"/>
  <c r="E7"/>
  <c r="E75"/>
  <c i="3" r="J37"/>
  <c r="J36"/>
  <c i="1" r="AY56"/>
  <c i="3" r="J35"/>
  <c i="1" r="AX56"/>
  <c i="3"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T99"/>
  <c r="R100"/>
  <c r="R99"/>
  <c r="P100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79"/>
  <c r="E7"/>
  <c r="E48"/>
  <c i="2" r="J37"/>
  <c r="J36"/>
  <c i="1" r="AY55"/>
  <c i="2" r="J35"/>
  <c i="1" r="AX55"/>
  <c i="2" r="BI751"/>
  <c r="BH751"/>
  <c r="BG751"/>
  <c r="BF751"/>
  <c r="T751"/>
  <c r="R751"/>
  <c r="P751"/>
  <c r="BI748"/>
  <c r="BH748"/>
  <c r="BG748"/>
  <c r="BF748"/>
  <c r="T748"/>
  <c r="R748"/>
  <c r="P748"/>
  <c r="BI744"/>
  <c r="BH744"/>
  <c r="BG744"/>
  <c r="BF744"/>
  <c r="T744"/>
  <c r="R744"/>
  <c r="P744"/>
  <c r="BI738"/>
  <c r="BH738"/>
  <c r="BG738"/>
  <c r="BF738"/>
  <c r="T738"/>
  <c r="R738"/>
  <c r="P738"/>
  <c r="BI732"/>
  <c r="BH732"/>
  <c r="BG732"/>
  <c r="BF732"/>
  <c r="T732"/>
  <c r="R732"/>
  <c r="P732"/>
  <c r="BI729"/>
  <c r="BH729"/>
  <c r="BG729"/>
  <c r="BF729"/>
  <c r="T729"/>
  <c r="R729"/>
  <c r="P729"/>
  <c r="BI726"/>
  <c r="BH726"/>
  <c r="BG726"/>
  <c r="BF726"/>
  <c r="T726"/>
  <c r="R726"/>
  <c r="P726"/>
  <c r="BI723"/>
  <c r="BH723"/>
  <c r="BG723"/>
  <c r="BF723"/>
  <c r="T723"/>
  <c r="R723"/>
  <c r="P723"/>
  <c r="BI715"/>
  <c r="BH715"/>
  <c r="BG715"/>
  <c r="BF715"/>
  <c r="T715"/>
  <c r="R715"/>
  <c r="P715"/>
  <c r="BI712"/>
  <c r="BH712"/>
  <c r="BG712"/>
  <c r="BF712"/>
  <c r="T712"/>
  <c r="R712"/>
  <c r="P712"/>
  <c r="BI709"/>
  <c r="BH709"/>
  <c r="BG709"/>
  <c r="BF709"/>
  <c r="T709"/>
  <c r="R709"/>
  <c r="P709"/>
  <c r="BI705"/>
  <c r="BH705"/>
  <c r="BG705"/>
  <c r="BF705"/>
  <c r="T705"/>
  <c r="R705"/>
  <c r="P705"/>
  <c r="BI702"/>
  <c r="BH702"/>
  <c r="BG702"/>
  <c r="BF702"/>
  <c r="T702"/>
  <c r="R702"/>
  <c r="P702"/>
  <c r="BI699"/>
  <c r="BH699"/>
  <c r="BG699"/>
  <c r="BF699"/>
  <c r="T699"/>
  <c r="R699"/>
  <c r="P699"/>
  <c r="BI696"/>
  <c r="BH696"/>
  <c r="BG696"/>
  <c r="BF696"/>
  <c r="T696"/>
  <c r="R696"/>
  <c r="P696"/>
  <c r="BI693"/>
  <c r="BH693"/>
  <c r="BG693"/>
  <c r="BF693"/>
  <c r="T693"/>
  <c r="R693"/>
  <c r="P693"/>
  <c r="BI682"/>
  <c r="BH682"/>
  <c r="BG682"/>
  <c r="BF682"/>
  <c r="T682"/>
  <c r="R682"/>
  <c r="P682"/>
  <c r="BI679"/>
  <c r="BH679"/>
  <c r="BG679"/>
  <c r="BF679"/>
  <c r="T679"/>
  <c r="R679"/>
  <c r="P679"/>
  <c r="BI676"/>
  <c r="BH676"/>
  <c r="BG676"/>
  <c r="BF676"/>
  <c r="T676"/>
  <c r="R676"/>
  <c r="P676"/>
  <c r="BI658"/>
  <c r="BH658"/>
  <c r="BG658"/>
  <c r="BF658"/>
  <c r="T658"/>
  <c r="R658"/>
  <c r="P658"/>
  <c r="BI647"/>
  <c r="BH647"/>
  <c r="BG647"/>
  <c r="BF647"/>
  <c r="T647"/>
  <c r="R647"/>
  <c r="P647"/>
  <c r="BI644"/>
  <c r="BH644"/>
  <c r="BG644"/>
  <c r="BF644"/>
  <c r="T644"/>
  <c r="R644"/>
  <c r="P644"/>
  <c r="BI627"/>
  <c r="BH627"/>
  <c r="BG627"/>
  <c r="BF627"/>
  <c r="T627"/>
  <c r="R627"/>
  <c r="P627"/>
  <c r="BI624"/>
  <c r="BH624"/>
  <c r="BG624"/>
  <c r="BF624"/>
  <c r="T624"/>
  <c r="R624"/>
  <c r="P624"/>
  <c r="BI621"/>
  <c r="BH621"/>
  <c r="BG621"/>
  <c r="BF621"/>
  <c r="T621"/>
  <c r="R621"/>
  <c r="P621"/>
  <c r="BI620"/>
  <c r="BH620"/>
  <c r="BG620"/>
  <c r="BF620"/>
  <c r="T620"/>
  <c r="R620"/>
  <c r="P620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595"/>
  <c r="BH595"/>
  <c r="BG595"/>
  <c r="BF595"/>
  <c r="T595"/>
  <c r="R595"/>
  <c r="P595"/>
  <c r="BI579"/>
  <c r="BH579"/>
  <c r="BG579"/>
  <c r="BF579"/>
  <c r="T579"/>
  <c r="R579"/>
  <c r="P579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6"/>
  <c r="BH556"/>
  <c r="BG556"/>
  <c r="BF556"/>
  <c r="T556"/>
  <c r="R556"/>
  <c r="P556"/>
  <c r="BI555"/>
  <c r="BH555"/>
  <c r="BG555"/>
  <c r="BF555"/>
  <c r="T555"/>
  <c r="R555"/>
  <c r="P555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7"/>
  <c r="BH547"/>
  <c r="BG547"/>
  <c r="BF547"/>
  <c r="T547"/>
  <c r="R547"/>
  <c r="P547"/>
  <c r="BI546"/>
  <c r="BH546"/>
  <c r="BG546"/>
  <c r="BF546"/>
  <c r="T546"/>
  <c r="R546"/>
  <c r="P546"/>
  <c r="BI538"/>
  <c r="BH538"/>
  <c r="BG538"/>
  <c r="BF538"/>
  <c r="T538"/>
  <c r="R538"/>
  <c r="P538"/>
  <c r="BI537"/>
  <c r="BH537"/>
  <c r="BG537"/>
  <c r="BF537"/>
  <c r="T537"/>
  <c r="R537"/>
  <c r="P537"/>
  <c r="BI535"/>
  <c r="BH535"/>
  <c r="BG535"/>
  <c r="BF535"/>
  <c r="T535"/>
  <c r="R535"/>
  <c r="P535"/>
  <c r="BI532"/>
  <c r="BH532"/>
  <c r="BG532"/>
  <c r="BF532"/>
  <c r="T532"/>
  <c r="R532"/>
  <c r="P532"/>
  <c r="BI513"/>
  <c r="BH513"/>
  <c r="BG513"/>
  <c r="BF513"/>
  <c r="T513"/>
  <c r="R513"/>
  <c r="P513"/>
  <c r="BI495"/>
  <c r="BH495"/>
  <c r="BG495"/>
  <c r="BF495"/>
  <c r="T495"/>
  <c r="R495"/>
  <c r="P495"/>
  <c r="BI492"/>
  <c r="BH492"/>
  <c r="BG492"/>
  <c r="BF492"/>
  <c r="T492"/>
  <c r="R492"/>
  <c r="P492"/>
  <c r="BI490"/>
  <c r="BH490"/>
  <c r="BG490"/>
  <c r="BF490"/>
  <c r="T490"/>
  <c r="R490"/>
  <c r="P490"/>
  <c r="BI487"/>
  <c r="BH487"/>
  <c r="BG487"/>
  <c r="BF487"/>
  <c r="T487"/>
  <c r="R487"/>
  <c r="P487"/>
  <c r="BI481"/>
  <c r="BH481"/>
  <c r="BG481"/>
  <c r="BF481"/>
  <c r="T481"/>
  <c r="R481"/>
  <c r="P481"/>
  <c r="BI478"/>
  <c r="BH478"/>
  <c r="BG478"/>
  <c r="BF478"/>
  <c r="T478"/>
  <c r="R478"/>
  <c r="P478"/>
  <c r="BI476"/>
  <c r="BH476"/>
  <c r="BG476"/>
  <c r="BF476"/>
  <c r="T476"/>
  <c r="R476"/>
  <c r="P476"/>
  <c r="BI466"/>
  <c r="BH466"/>
  <c r="BG466"/>
  <c r="BF466"/>
  <c r="T466"/>
  <c r="R466"/>
  <c r="P466"/>
  <c r="BI463"/>
  <c r="BH463"/>
  <c r="BG463"/>
  <c r="BF463"/>
  <c r="T463"/>
  <c r="R463"/>
  <c r="P463"/>
  <c r="BI461"/>
  <c r="BH461"/>
  <c r="BG461"/>
  <c r="BF461"/>
  <c r="T461"/>
  <c r="R461"/>
  <c r="P461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38"/>
  <c r="BH438"/>
  <c r="BG438"/>
  <c r="BF438"/>
  <c r="T438"/>
  <c r="R438"/>
  <c r="P438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5"/>
  <c r="BH425"/>
  <c r="BG425"/>
  <c r="BF425"/>
  <c r="T425"/>
  <c r="T424"/>
  <c r="R425"/>
  <c r="R424"/>
  <c r="P425"/>
  <c r="P424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31"/>
  <c r="BH331"/>
  <c r="BG331"/>
  <c r="BF331"/>
  <c r="T331"/>
  <c r="R331"/>
  <c r="P331"/>
  <c r="BI329"/>
  <c r="BH329"/>
  <c r="BG329"/>
  <c r="BF329"/>
  <c r="T329"/>
  <c r="R329"/>
  <c r="P329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296"/>
  <c r="BH296"/>
  <c r="BG296"/>
  <c r="BF296"/>
  <c r="T296"/>
  <c r="R296"/>
  <c r="P296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7"/>
  <c r="BH247"/>
  <c r="BG247"/>
  <c r="BF247"/>
  <c r="T247"/>
  <c r="R247"/>
  <c r="P247"/>
  <c r="BI231"/>
  <c r="BH231"/>
  <c r="BG231"/>
  <c r="BF231"/>
  <c r="T231"/>
  <c r="R231"/>
  <c r="P23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T199"/>
  <c r="R200"/>
  <c r="R199"/>
  <c r="P200"/>
  <c r="P199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5"/>
  <c r="BH135"/>
  <c r="BG135"/>
  <c r="BF135"/>
  <c r="T135"/>
  <c r="R135"/>
  <c r="P135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1"/>
  <c r="BH101"/>
  <c r="BG101"/>
  <c r="BF101"/>
  <c r="T101"/>
  <c r="R101"/>
  <c r="P101"/>
  <c r="J95"/>
  <c r="J94"/>
  <c r="F94"/>
  <c r="F92"/>
  <c r="E90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BK555"/>
  <c r="J421"/>
  <c r="BK256"/>
  <c r="BK702"/>
  <c r="BK553"/>
  <c r="BK397"/>
  <c r="J270"/>
  <c r="J101"/>
  <c r="BK575"/>
  <c r="J487"/>
  <c r="BK311"/>
  <c r="J149"/>
  <c r="J676"/>
  <c r="BK559"/>
  <c r="BK451"/>
  <c r="J385"/>
  <c r="BK331"/>
  <c r="BK196"/>
  <c r="J128"/>
  <c i="3" r="J105"/>
  <c r="BK89"/>
  <c i="4" r="BK101"/>
  <c r="J93"/>
  <c i="5" r="J93"/>
  <c i="2" r="J538"/>
  <c r="J372"/>
  <c r="J180"/>
  <c r="BK699"/>
  <c r="J563"/>
  <c r="J425"/>
  <c r="BK267"/>
  <c r="BK744"/>
  <c r="J572"/>
  <c r="BK453"/>
  <c r="J285"/>
  <c r="J170"/>
  <c r="J699"/>
  <c r="BK563"/>
  <c r="J461"/>
  <c r="J383"/>
  <c r="BK309"/>
  <c r="BK208"/>
  <c i="1" r="AS54"/>
  <c i="5" r="J100"/>
  <c i="2" r="BK696"/>
  <c r="BK455"/>
  <c r="J267"/>
  <c r="J123"/>
  <c r="BK579"/>
  <c r="J455"/>
  <c r="J321"/>
  <c r="J208"/>
  <c r="BK732"/>
  <c r="J620"/>
  <c r="BK492"/>
  <c r="J363"/>
  <c r="BK123"/>
  <c r="J693"/>
  <c r="J564"/>
  <c r="J466"/>
  <c r="J272"/>
  <c r="BK112"/>
  <c i="3" r="BK95"/>
  <c r="J94"/>
  <c r="J98"/>
  <c i="4" r="BK96"/>
  <c r="J90"/>
  <c i="2" r="BK679"/>
  <c r="J438"/>
  <c r="BK247"/>
  <c r="BK693"/>
  <c r="BK487"/>
  <c r="BK386"/>
  <c r="J260"/>
  <c r="J738"/>
  <c r="BK552"/>
  <c r="BK434"/>
  <c r="BK200"/>
  <c r="BK682"/>
  <c r="BK572"/>
  <c r="J386"/>
  <c r="J118"/>
  <c i="3" r="J91"/>
  <c r="BK98"/>
  <c r="J107"/>
  <c i="4" r="BK89"/>
  <c r="J101"/>
  <c i="2" r="J732"/>
  <c r="J478"/>
  <c r="BK296"/>
  <c r="J108"/>
  <c r="J567"/>
  <c r="BK421"/>
  <c r="J309"/>
  <c r="BK143"/>
  <c r="BK647"/>
  <c r="BK535"/>
  <c r="J387"/>
  <c r="J186"/>
  <c r="J702"/>
  <c r="BK567"/>
  <c r="J463"/>
  <c r="BK425"/>
  <c r="J304"/>
  <c r="J163"/>
  <c i="3" r="BK100"/>
  <c r="BK96"/>
  <c r="BK103"/>
  <c i="4" r="J89"/>
  <c i="5" r="BK93"/>
  <c i="2" r="J644"/>
  <c r="J451"/>
  <c r="BK211"/>
  <c r="BK627"/>
  <c r="BK481"/>
  <c r="J367"/>
  <c r="J135"/>
  <c r="BK644"/>
  <c r="J490"/>
  <c r="BK385"/>
  <c r="J183"/>
  <c r="J715"/>
  <c r="BK617"/>
  <c r="J492"/>
  <c r="BK417"/>
  <c r="BK285"/>
  <c r="BK186"/>
  <c i="3" r="J93"/>
  <c r="J89"/>
  <c i="4" r="J88"/>
  <c r="BK97"/>
  <c i="2" r="BK712"/>
  <c r="J495"/>
  <c r="BK313"/>
  <c r="BK715"/>
  <c r="J565"/>
  <c r="J409"/>
  <c r="BK306"/>
  <c r="BK146"/>
  <c r="J679"/>
  <c r="J550"/>
  <c r="BK405"/>
  <c r="BK183"/>
  <c r="J726"/>
  <c r="J579"/>
  <c r="BK551"/>
  <c r="BK372"/>
  <c r="BK253"/>
  <c r="BK135"/>
  <c i="3" r="J110"/>
  <c r="BK88"/>
  <c i="4" r="J104"/>
  <c r="J97"/>
  <c i="5" r="J97"/>
  <c i="2" r="BK463"/>
  <c r="J283"/>
  <c r="BK101"/>
  <c r="J556"/>
  <c r="J391"/>
  <c r="BK272"/>
  <c r="BK118"/>
  <c r="J595"/>
  <c r="J481"/>
  <c r="BK283"/>
  <c r="BK180"/>
  <c r="J748"/>
  <c r="BK611"/>
  <c r="BK532"/>
  <c r="J306"/>
  <c r="J200"/>
  <c i="3" r="J112"/>
  <c r="J102"/>
  <c r="BK91"/>
  <c r="J97"/>
  <c i="4" r="J94"/>
  <c r="BK92"/>
  <c i="2" r="J627"/>
  <c r="J453"/>
  <c r="J369"/>
  <c r="BK149"/>
  <c r="BK614"/>
  <c r="BK478"/>
  <c r="J389"/>
  <c r="BK170"/>
  <c r="J705"/>
  <c r="J551"/>
  <c r="BK409"/>
  <c r="J253"/>
  <c r="BK729"/>
  <c r="BK595"/>
  <c r="J552"/>
  <c r="J432"/>
  <c r="BK367"/>
  <c r="J256"/>
  <c r="BK108"/>
  <c i="3" r="J88"/>
  <c r="BK108"/>
  <c r="BK93"/>
  <c i="4" r="J100"/>
  <c i="5" r="J87"/>
  <c i="2" r="BK621"/>
  <c r="J401"/>
  <c r="J274"/>
  <c r="J729"/>
  <c r="BK546"/>
  <c r="J405"/>
  <c r="J319"/>
  <c r="J217"/>
  <c r="BK723"/>
  <c r="J561"/>
  <c r="BK413"/>
  <c r="BK205"/>
  <c r="BK738"/>
  <c r="BK658"/>
  <c r="J555"/>
  <c r="J434"/>
  <c r="BK391"/>
  <c r="J329"/>
  <c r="BK217"/>
  <c r="J161"/>
  <c i="3" r="J92"/>
  <c r="J104"/>
  <c i="4" r="BK93"/>
  <c r="BK88"/>
  <c i="5" r="BK87"/>
  <c i="2" r="J546"/>
  <c r="BK432"/>
  <c r="J231"/>
  <c r="J682"/>
  <c r="BK547"/>
  <c r="BK394"/>
  <c r="J263"/>
  <c r="J112"/>
  <c r="BK569"/>
  <c r="BK466"/>
  <c r="J280"/>
  <c r="BK751"/>
  <c r="J621"/>
  <c r="BK556"/>
  <c r="BK476"/>
  <c r="BK304"/>
  <c r="BK190"/>
  <c i="3" r="J103"/>
  <c r="BK97"/>
  <c r="J109"/>
  <c i="4" r="J92"/>
  <c r="BK102"/>
  <c i="2" r="J709"/>
  <c r="BK513"/>
  <c r="BK321"/>
  <c r="J146"/>
  <c r="J569"/>
  <c r="J417"/>
  <c r="BK316"/>
  <c r="BK163"/>
  <c r="BK676"/>
  <c r="BK495"/>
  <c r="J313"/>
  <c r="BK161"/>
  <c r="BK705"/>
  <c r="BK561"/>
  <c r="BK490"/>
  <c r="BK231"/>
  <c r="J143"/>
  <c i="3" r="BK109"/>
  <c r="BK107"/>
  <c r="BK92"/>
  <c i="4" r="J102"/>
  <c i="5" r="J91"/>
  <c i="2" r="J537"/>
  <c r="J394"/>
  <c r="J205"/>
  <c r="J658"/>
  <c r="J535"/>
  <c r="J331"/>
  <c r="BK214"/>
  <c r="BK726"/>
  <c r="BK565"/>
  <c r="BK438"/>
  <c r="BK274"/>
  <c r="BK748"/>
  <c r="BK620"/>
  <c r="BK550"/>
  <c r="J413"/>
  <c r="J311"/>
  <c r="J214"/>
  <c i="3" r="BK110"/>
  <c r="J100"/>
  <c r="J108"/>
  <c i="4" r="BK90"/>
  <c r="J99"/>
  <c i="2" r="J723"/>
  <c r="J476"/>
  <c r="BK319"/>
  <c r="BK128"/>
  <c r="J611"/>
  <c r="BK387"/>
  <c r="J296"/>
  <c r="BK168"/>
  <c r="J696"/>
  <c r="BK537"/>
  <c r="BK401"/>
  <c r="BK263"/>
  <c r="J751"/>
  <c r="J575"/>
  <c r="J547"/>
  <c r="BK429"/>
  <c r="BK363"/>
  <c r="BK270"/>
  <c r="BK121"/>
  <c i="3" r="BK111"/>
  <c r="J96"/>
  <c i="4" r="BK100"/>
  <c r="BK99"/>
  <c i="5" r="BK91"/>
  <c i="2" r="BK624"/>
  <c r="J397"/>
  <c r="J178"/>
  <c r="J617"/>
  <c r="J532"/>
  <c r="BK369"/>
  <c r="BK178"/>
  <c r="BK709"/>
  <c r="BK564"/>
  <c r="J429"/>
  <c r="J247"/>
  <c r="J744"/>
  <c r="J614"/>
  <c r="J513"/>
  <c r="J316"/>
  <c r="J211"/>
  <c i="3" r="J111"/>
  <c r="BK104"/>
  <c r="BK105"/>
  <c r="BK94"/>
  <c i="4" r="BK104"/>
  <c i="5" r="BK97"/>
  <c i="2" r="J559"/>
  <c r="BK383"/>
  <c r="J196"/>
  <c r="J624"/>
  <c r="BK461"/>
  <c r="BK329"/>
  <c r="J190"/>
  <c r="J712"/>
  <c r="BK538"/>
  <c r="BK389"/>
  <c r="BK260"/>
  <c r="J121"/>
  <c r="J647"/>
  <c r="J553"/>
  <c r="BK280"/>
  <c r="J168"/>
  <c i="3" r="BK102"/>
  <c r="J95"/>
  <c r="BK112"/>
  <c i="4" r="BK94"/>
  <c r="J96"/>
  <c i="5" r="BK100"/>
  <c i="2" l="1" r="T100"/>
  <c r="R185"/>
  <c r="P204"/>
  <c r="T303"/>
  <c r="P390"/>
  <c r="R428"/>
  <c r="BK465"/>
  <c r="J465"/>
  <c r="J70"/>
  <c r="T480"/>
  <c r="R494"/>
  <c r="T549"/>
  <c r="T558"/>
  <c r="BK571"/>
  <c r="J571"/>
  <c r="J75"/>
  <c r="R623"/>
  <c r="T698"/>
  <c r="T747"/>
  <c i="3" r="P87"/>
  <c r="BK90"/>
  <c r="J90"/>
  <c r="J62"/>
  <c r="T101"/>
  <c r="T106"/>
  <c i="4" r="R87"/>
  <c r="P91"/>
  <c r="R95"/>
  <c r="R98"/>
  <c i="2" r="P100"/>
  <c r="P185"/>
  <c r="R204"/>
  <c r="R303"/>
  <c r="BK390"/>
  <c r="J390"/>
  <c r="J66"/>
  <c r="P428"/>
  <c r="T465"/>
  <c r="R480"/>
  <c r="T494"/>
  <c r="P549"/>
  <c r="BK558"/>
  <c r="J558"/>
  <c r="J74"/>
  <c r="P571"/>
  <c r="P623"/>
  <c r="R698"/>
  <c r="BK747"/>
  <c r="J747"/>
  <c r="J78"/>
  <c i="3" r="BK87"/>
  <c r="J87"/>
  <c r="J61"/>
  <c r="T90"/>
  <c r="P101"/>
  <c r="R106"/>
  <c i="4" r="T87"/>
  <c r="T91"/>
  <c r="P95"/>
  <c r="T95"/>
  <c r="T98"/>
  <c i="5" r="P90"/>
  <c r="P85"/>
  <c r="P84"/>
  <c i="1" r="AU58"/>
  <c i="2" r="BK100"/>
  <c r="J100"/>
  <c r="J61"/>
  <c r="BK185"/>
  <c r="J185"/>
  <c r="J62"/>
  <c r="T204"/>
  <c r="P303"/>
  <c r="T390"/>
  <c r="BK428"/>
  <c r="R465"/>
  <c r="P480"/>
  <c r="BK494"/>
  <c r="J494"/>
  <c r="J72"/>
  <c r="BK549"/>
  <c r="J549"/>
  <c r="J73"/>
  <c r="R558"/>
  <c r="R571"/>
  <c r="BK623"/>
  <c r="J623"/>
  <c r="J76"/>
  <c r="P698"/>
  <c r="P747"/>
  <c i="3" r="R87"/>
  <c r="R90"/>
  <c r="R101"/>
  <c r="P106"/>
  <c i="4" r="P87"/>
  <c i="5" r="R90"/>
  <c r="R85"/>
  <c r="R84"/>
  <c i="2" r="R100"/>
  <c r="R99"/>
  <c r="T185"/>
  <c r="BK204"/>
  <c r="J204"/>
  <c r="J64"/>
  <c r="BK303"/>
  <c r="J303"/>
  <c r="J65"/>
  <c r="R390"/>
  <c r="T428"/>
  <c r="P465"/>
  <c r="BK480"/>
  <c r="J480"/>
  <c r="J71"/>
  <c r="P494"/>
  <c r="R549"/>
  <c r="P558"/>
  <c r="T571"/>
  <c r="T623"/>
  <c r="BK698"/>
  <c r="J698"/>
  <c r="J77"/>
  <c r="R747"/>
  <c i="3" r="T87"/>
  <c r="T86"/>
  <c r="T85"/>
  <c r="P90"/>
  <c r="BK101"/>
  <c r="J101"/>
  <c r="J64"/>
  <c r="BK106"/>
  <c r="J106"/>
  <c r="J65"/>
  <c i="4" r="BK87"/>
  <c r="J87"/>
  <c r="J61"/>
  <c r="BK91"/>
  <c r="J91"/>
  <c r="J62"/>
  <c r="R91"/>
  <c r="BK95"/>
  <c r="J95"/>
  <c r="J63"/>
  <c r="BK98"/>
  <c r="J98"/>
  <c r="J64"/>
  <c r="P98"/>
  <c i="5" r="BK90"/>
  <c r="J90"/>
  <c r="J62"/>
  <c r="T90"/>
  <c r="T85"/>
  <c r="T84"/>
  <c i="2" r="BK199"/>
  <c r="J199"/>
  <c r="J63"/>
  <c r="BK424"/>
  <c r="J424"/>
  <c r="J67"/>
  <c i="3" r="BK99"/>
  <c r="J99"/>
  <c r="J63"/>
  <c i="5" r="BK86"/>
  <c r="J86"/>
  <c r="J61"/>
  <c r="BK96"/>
  <c r="J96"/>
  <c r="J63"/>
  <c r="BK99"/>
  <c r="J99"/>
  <c r="J64"/>
  <c i="4" r="BK103"/>
  <c r="J103"/>
  <c r="J65"/>
  <c i="5" r="F55"/>
  <c r="BE93"/>
  <c r="J78"/>
  <c r="BE97"/>
  <c r="E48"/>
  <c r="BE87"/>
  <c r="BE91"/>
  <c r="BE100"/>
  <c i="4" r="E48"/>
  <c r="J52"/>
  <c r="J55"/>
  <c r="BE88"/>
  <c r="BE90"/>
  <c r="BE96"/>
  <c r="BE100"/>
  <c r="BE104"/>
  <c r="F82"/>
  <c r="BE93"/>
  <c r="BE94"/>
  <c r="BE89"/>
  <c r="BE92"/>
  <c r="BE101"/>
  <c r="BE102"/>
  <c r="BE97"/>
  <c r="BE99"/>
  <c i="2" r="J428"/>
  <c r="J69"/>
  <c i="3" r="J52"/>
  <c r="E75"/>
  <c r="F55"/>
  <c r="BE94"/>
  <c r="BE95"/>
  <c r="BE98"/>
  <c r="BE100"/>
  <c r="BE102"/>
  <c r="BE109"/>
  <c r="BE111"/>
  <c r="J82"/>
  <c r="BE88"/>
  <c r="BE89"/>
  <c r="BE91"/>
  <c r="BE103"/>
  <c r="BE105"/>
  <c r="BE107"/>
  <c r="BE110"/>
  <c r="BE112"/>
  <c r="BE92"/>
  <c r="BE93"/>
  <c r="BE96"/>
  <c r="BE97"/>
  <c r="BE104"/>
  <c r="BE108"/>
  <c i="2" r="E88"/>
  <c r="BE146"/>
  <c r="BE170"/>
  <c r="BE178"/>
  <c r="BE247"/>
  <c r="BE256"/>
  <c r="BE263"/>
  <c r="BE272"/>
  <c r="BE283"/>
  <c r="BE296"/>
  <c r="BE304"/>
  <c r="BE313"/>
  <c r="BE319"/>
  <c r="BE387"/>
  <c r="BE397"/>
  <c r="BE401"/>
  <c r="BE405"/>
  <c r="BE453"/>
  <c r="BE478"/>
  <c r="BE535"/>
  <c r="BE538"/>
  <c r="BE552"/>
  <c r="BE561"/>
  <c r="BE563"/>
  <c r="BE572"/>
  <c r="BE575"/>
  <c r="BE595"/>
  <c r="BE614"/>
  <c r="BE620"/>
  <c r="BE627"/>
  <c r="BE679"/>
  <c r="BE715"/>
  <c r="BE738"/>
  <c r="BE744"/>
  <c r="BE748"/>
  <c r="BE751"/>
  <c r="BE108"/>
  <c r="BE128"/>
  <c r="BE135"/>
  <c r="BE190"/>
  <c r="BE196"/>
  <c r="BE211"/>
  <c r="BE217"/>
  <c r="BE267"/>
  <c r="BE316"/>
  <c r="BE321"/>
  <c r="BE329"/>
  <c r="BE331"/>
  <c r="BE367"/>
  <c r="BE372"/>
  <c r="BE391"/>
  <c r="BE394"/>
  <c r="BE417"/>
  <c r="BE421"/>
  <c r="BE455"/>
  <c r="BE461"/>
  <c r="BE476"/>
  <c r="BE513"/>
  <c r="BE546"/>
  <c r="BE551"/>
  <c r="BE555"/>
  <c r="BE556"/>
  <c r="BE564"/>
  <c r="BE567"/>
  <c r="BE569"/>
  <c r="BE579"/>
  <c r="BE617"/>
  <c r="BE621"/>
  <c r="BE624"/>
  <c r="BE696"/>
  <c r="BE712"/>
  <c r="BE729"/>
  <c r="BE732"/>
  <c r="J92"/>
  <c r="F95"/>
  <c r="BE101"/>
  <c r="BE121"/>
  <c r="BE123"/>
  <c r="BE149"/>
  <c r="BE180"/>
  <c r="BE200"/>
  <c r="BE208"/>
  <c r="BE231"/>
  <c r="BE253"/>
  <c r="BE274"/>
  <c r="BE280"/>
  <c r="BE306"/>
  <c r="BE309"/>
  <c r="BE311"/>
  <c r="BE369"/>
  <c r="BE383"/>
  <c r="BE429"/>
  <c r="BE432"/>
  <c r="BE434"/>
  <c r="BE438"/>
  <c r="BE451"/>
  <c r="BE463"/>
  <c r="BE466"/>
  <c r="BE487"/>
  <c r="BE492"/>
  <c r="BE495"/>
  <c r="BE537"/>
  <c r="BE547"/>
  <c r="BE550"/>
  <c r="BE553"/>
  <c r="BE559"/>
  <c r="BE565"/>
  <c r="BE611"/>
  <c r="BE644"/>
  <c r="BE676"/>
  <c r="BE705"/>
  <c r="BE709"/>
  <c r="BE723"/>
  <c r="BE112"/>
  <c r="BE118"/>
  <c r="BE143"/>
  <c r="BE161"/>
  <c r="BE163"/>
  <c r="BE168"/>
  <c r="BE183"/>
  <c r="BE186"/>
  <c r="BE205"/>
  <c r="BE214"/>
  <c r="BE260"/>
  <c r="BE270"/>
  <c r="BE285"/>
  <c r="BE363"/>
  <c r="BE385"/>
  <c r="BE386"/>
  <c r="BE389"/>
  <c r="BE409"/>
  <c r="BE413"/>
  <c r="BE425"/>
  <c r="BE481"/>
  <c r="BE490"/>
  <c r="BE532"/>
  <c r="BE647"/>
  <c r="BE658"/>
  <c r="BE682"/>
  <c r="BE693"/>
  <c r="BE699"/>
  <c r="BE702"/>
  <c r="BE726"/>
  <c i="3" r="F35"/>
  <c i="1" r="BB56"/>
  <c i="5" r="F36"/>
  <c i="1" r="BC58"/>
  <c i="4" r="J34"/>
  <c i="1" r="AW57"/>
  <c i="4" r="F36"/>
  <c i="1" r="BC57"/>
  <c i="5" r="F34"/>
  <c i="1" r="BA58"/>
  <c i="2" r="F36"/>
  <c i="1" r="BC55"/>
  <c i="3" r="F36"/>
  <c i="1" r="BC56"/>
  <c i="3" r="F34"/>
  <c i="1" r="BA56"/>
  <c i="5" r="F37"/>
  <c i="1" r="BD58"/>
  <c i="3" r="F37"/>
  <c i="1" r="BD56"/>
  <c i="5" r="J34"/>
  <c i="1" r="AW58"/>
  <c i="2" r="F35"/>
  <c i="1" r="BB55"/>
  <c i="2" r="J34"/>
  <c i="1" r="AW55"/>
  <c i="2" r="F37"/>
  <c i="1" r="BD55"/>
  <c i="3" r="J34"/>
  <c i="1" r="AW56"/>
  <c i="5" r="F35"/>
  <c i="1" r="BB58"/>
  <c i="4" r="F35"/>
  <c i="1" r="BB57"/>
  <c i="2" r="F34"/>
  <c i="1" r="BA55"/>
  <c i="4" r="F34"/>
  <c i="1" r="BA57"/>
  <c i="4" r="F37"/>
  <c i="1" r="BD57"/>
  <c i="2" l="1" r="P99"/>
  <c r="T427"/>
  <c i="4" r="P86"/>
  <c r="P85"/>
  <c i="1" r="AU57"/>
  <c i="3" r="R86"/>
  <c r="R85"/>
  <c i="2" r="BK427"/>
  <c r="J427"/>
  <c r="J68"/>
  <c i="3" r="P86"/>
  <c r="P85"/>
  <c i="1" r="AU56"/>
  <c i="4" r="T86"/>
  <c r="T85"/>
  <c i="2" r="P427"/>
  <c i="4" r="R86"/>
  <c r="R85"/>
  <c i="2" r="R427"/>
  <c r="R98"/>
  <c r="T99"/>
  <c r="T98"/>
  <c r="BK99"/>
  <c r="J99"/>
  <c r="J60"/>
  <c i="3" r="BK86"/>
  <c r="J86"/>
  <c r="J60"/>
  <c i="4" r="BK86"/>
  <c r="J86"/>
  <c r="J60"/>
  <c i="5" r="BK85"/>
  <c r="J85"/>
  <c r="J60"/>
  <c i="3" r="J33"/>
  <c i="1" r="AV56"/>
  <c r="AT56"/>
  <c r="BD54"/>
  <c r="W33"/>
  <c r="BB54"/>
  <c r="W31"/>
  <c i="4" r="F33"/>
  <c i="1" r="AZ57"/>
  <c i="5" r="J33"/>
  <c i="1" r="AV58"/>
  <c r="AT58"/>
  <c i="2" r="J33"/>
  <c i="1" r="AV55"/>
  <c r="AT55"/>
  <c i="4" r="J33"/>
  <c i="1" r="AV57"/>
  <c r="AT57"/>
  <c i="5" r="F33"/>
  <c i="1" r="AZ58"/>
  <c i="3" r="F33"/>
  <c i="1" r="AZ56"/>
  <c r="BC54"/>
  <c r="W32"/>
  <c r="BA54"/>
  <c r="W30"/>
  <c i="2" r="F33"/>
  <c i="1" r="AZ55"/>
  <c i="2" l="1" r="P98"/>
  <c i="1" r="AU55"/>
  <c i="3" r="BK85"/>
  <c r="J85"/>
  <c r="J59"/>
  <c i="4" r="BK85"/>
  <c r="J85"/>
  <c r="J59"/>
  <c i="2" r="BK98"/>
  <c r="J98"/>
  <c i="5" r="BK84"/>
  <c r="J84"/>
  <c r="J59"/>
  <c i="1" r="AY54"/>
  <c r="AX54"/>
  <c i="2" r="J30"/>
  <c i="1" r="AG55"/>
  <c r="AW54"/>
  <c r="AK30"/>
  <c r="AU54"/>
  <c r="AZ54"/>
  <c r="W29"/>
  <c i="2" l="1" r="J39"/>
  <c r="J59"/>
  <c i="1" r="AN55"/>
  <c i="5" r="J30"/>
  <c i="1" r="AG58"/>
  <c r="AV54"/>
  <c r="AK29"/>
  <c i="4" r="J30"/>
  <c i="1" r="AG57"/>
  <c i="3" r="J30"/>
  <c i="1" r="AG56"/>
  <c i="5" l="1" r="J39"/>
  <c i="4" r="J39"/>
  <c i="1" r="AN57"/>
  <c i="3" r="J39"/>
  <c i="1" r="AN56"/>
  <c r="AN58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<sst xmlns="http://schemas.openxmlformats.org/spreadsheetml/2006/main">
  <si>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</si>
  <si>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</si>
  <si>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</si>
  <si>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</si>
  <si>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</si>
  <si>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{1a472679-c71f-49d2-985a-45bbf3fa0f3d}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</si>
  <si>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</si>
  <si>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</si>
  <si>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</si>
  <si>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</si>
  <si>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</si>
  <si>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</si>
  <si>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</si>
  <si>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</si>
  <si>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24-02_ZS_Cermak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</si>
  <si>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</si>
  <si>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</si>
  <si>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Sanace vlhkosti spojovací chodba, ZŠ Antonína Čermáka, A. Čermáka 6/1022, Praha 6</t>
  </si>
  <si>
    <t>KSO:</t>
  </si>
  <si>
    <t/>
  </si>
  <si>
    <t>CC-CZ:</t>
  </si>
  <si>
    <t>Místo:</t>
  </si>
  <si>
    <t>č.parc.1495/1, kat.ú. Bubeneč</t>
  </si>
  <si>
    <t>Datum:</t>
  </si>
  <si>
    <t>19. 2. 2024</t>
  </si>
  <si>
    <t>Zadavatel:</t>
  </si>
  <si>
    <t>IČ:</t>
  </si>
  <si>
    <t>MČ Praha 6, Čs. armády 601/23, 160 52 Praha 6</t>
  </si>
  <si>
    <t>DIČ:</t>
  </si>
  <si>
    <t>Uchazeč:</t>
  </si>
  <si>
    <t>Vyplň údaj</t>
  </si>
  <si>
    <t>Projektant:</t>
  </si>
  <si>
    <t>27937534</t>
  </si>
  <si>
    <t>AVEK s.r.o., Prosecká 683/115, 190 00 Praha 9</t>
  </si>
  <si>
    <t>True</t>
  </si>
  <si>
    <t>Zpracovatel:</t>
  </si>
  <si>
    <t>Tomáš Vašek, Sněhurčina 710/73, 460 15 Liberec 15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</si>
  <si>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</si>
  <si>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</si>
  <si>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</si>
  <si>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</si>
  <si>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</si>
  <si>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</si>
  <si>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</si>
  <si>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</si>
  <si>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</si>
  <si>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</si>
  <si>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</si>
  <si>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</si>
  <si>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</si>
  <si>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</si>
  <si>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</si>
  <si>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</si>
  <si>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</si>
  <si>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</si>
  <si>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</si>
  <si>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</si>
  <si>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</si>
  <si>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</si>
  <si>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</si>
  <si>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</si>
  <si>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</si>
  <si>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</si>
  <si>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</si>
  <si>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</si>
  <si>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</si>
  <si>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</si>
  <si>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</si>
  <si>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</si>
  <si>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</si>
  <si>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</si>
  <si>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</si>
  <si>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</si>
  <si>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</si>
  <si>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</si>
  <si>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</si>
  <si>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</si>
  <si>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</si>
  <si>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</si>
  <si>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</si>
  <si>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</si>
  <si>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</si>
  <si>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{20465c13-face-4fa2-ab1c-eb1ce7444474}</t>
  </si>
  <si>
    <t>2</t>
  </si>
  <si>
    <t>B</t>
  </si>
  <si>
    <t>Zdravotní technika</t>
  </si>
  <si>
    <t>{e17edbb1-00c8-41c9-9201-81faa82c1138}</t>
  </si>
  <si>
    <t>C</t>
  </si>
  <si>
    <t>Vytápění</t>
  </si>
  <si>
    <t>{e0a8fa5c-9c92-4df0-8137-0fcc22a6ff95}</t>
  </si>
  <si>
    <t>VRN</t>
  </si>
  <si>
    <t>Vedlejší a ostatní rozpočtové náklady</t>
  </si>
  <si>
    <t>VON</t>
  </si>
  <si>
    <t>{27ad2800-bff0-49a6-8930-af53dc82f670}</t>
  </si>
  <si>
    <t>801 31 12</t>
  </si>
  <si>
    <t>BKzs</t>
  </si>
  <si>
    <t>Odstranění KZS</t>
  </si>
  <si>
    <t>m2</t>
  </si>
  <si>
    <t>13,515</t>
  </si>
  <si>
    <t>HiS</t>
  </si>
  <si>
    <t>Hydroizolace na ploše svislé</t>
  </si>
  <si>
    <t>22,615</t>
  </si>
  <si>
    <t>KRYCÍ LIST SOUPISU PRACÍ</t>
  </si>
  <si>
    <t>BKD</t>
  </si>
  <si>
    <t>Vybourání keramické dlažby</t>
  </si>
  <si>
    <t>12,538</t>
  </si>
  <si>
    <t>BKO</t>
  </si>
  <si>
    <t>Odsekání keramických obkladů</t>
  </si>
  <si>
    <t>58,427</t>
  </si>
  <si>
    <t>BOW</t>
  </si>
  <si>
    <t>Otlučení omítek stěn</t>
  </si>
  <si>
    <t>29,764</t>
  </si>
  <si>
    <t>SDK2</t>
  </si>
  <si>
    <t>SDK předstěna z profilů CD</t>
  </si>
  <si>
    <t>31,598</t>
  </si>
  <si>
    <t>Objekt:</t>
  </si>
  <si>
    <t>SDK1</t>
  </si>
  <si>
    <t>SDK předstěna z profilů CW</t>
  </si>
  <si>
    <t>32,327</t>
  </si>
  <si>
    <t>A - Stavební část</t>
  </si>
  <si>
    <t>KD</t>
  </si>
  <si>
    <t>Keramická dlažba</t>
  </si>
  <si>
    <t>10,734</t>
  </si>
  <si>
    <t>KO</t>
  </si>
  <si>
    <t>Keramický obklad</t>
  </si>
  <si>
    <t>56,54</t>
  </si>
  <si>
    <t>ULko</t>
  </si>
  <si>
    <t>Ukončovací lišta keramických obkladů</t>
  </si>
  <si>
    <t>m</t>
  </si>
  <si>
    <t>19,3</t>
  </si>
  <si>
    <t>OmW</t>
  </si>
  <si>
    <t>Omítka štuková na zdivu</t>
  </si>
  <si>
    <t>7,612</t>
  </si>
  <si>
    <t>OmHW</t>
  </si>
  <si>
    <t>Omítka pod keramické obklady</t>
  </si>
  <si>
    <t>17,552</t>
  </si>
  <si>
    <t>M</t>
  </si>
  <si>
    <t>Malba</t>
  </si>
  <si>
    <t>60,125</t>
  </si>
  <si>
    <t>NZ</t>
  </si>
  <si>
    <t>Nátěr zárubní</t>
  </si>
  <si>
    <t>9,512</t>
  </si>
  <si>
    <t>Cet</t>
  </si>
  <si>
    <t>Podbití okraje střechy</t>
  </si>
  <si>
    <t>34,887</t>
  </si>
  <si>
    <t>Mar</t>
  </si>
  <si>
    <t>Marmolit</t>
  </si>
  <si>
    <t>8,2</t>
  </si>
  <si>
    <t>TiS</t>
  </si>
  <si>
    <t>Tepelná izolace základů</t>
  </si>
  <si>
    <t>5,315</t>
  </si>
  <si>
    <t>BZD</t>
  </si>
  <si>
    <t>Rozebrání zámkové dlažby</t>
  </si>
  <si>
    <t>8,18</t>
  </si>
  <si>
    <t>J</t>
  </si>
  <si>
    <t>Hloubení jam</t>
  </si>
  <si>
    <t>m3</t>
  </si>
  <si>
    <t>12,752</t>
  </si>
  <si>
    <t>R200</t>
  </si>
  <si>
    <t>Hloubení rýh do 200 cm</t>
  </si>
  <si>
    <t>38,924</t>
  </si>
  <si>
    <t>R80</t>
  </si>
  <si>
    <t>Hloubení rýh do 80 cm</t>
  </si>
  <si>
    <t>16,782</t>
  </si>
  <si>
    <t>G</t>
  </si>
  <si>
    <t>Geotextilie</t>
  </si>
  <si>
    <t>123,74</t>
  </si>
  <si>
    <t>O</t>
  </si>
  <si>
    <t>Obsyp potrubí</t>
  </si>
  <si>
    <t>11,259</t>
  </si>
  <si>
    <t>Or</t>
  </si>
  <si>
    <t>Ornice</t>
  </si>
  <si>
    <t>82,002</t>
  </si>
  <si>
    <t>Z1</t>
  </si>
  <si>
    <t>Zásyp vykopanou zeminou</t>
  </si>
  <si>
    <t>9,024</t>
  </si>
  <si>
    <t>ZK</t>
  </si>
  <si>
    <t>Zásyp kačírkem</t>
  </si>
  <si>
    <t>15,37</t>
  </si>
  <si>
    <t>S1</t>
  </si>
  <si>
    <t>Suť 17 01 01</t>
  </si>
  <si>
    <t>t</t>
  </si>
  <si>
    <t>2,931</t>
  </si>
  <si>
    <t>S2</t>
  </si>
  <si>
    <t>Suť 17 09 04</t>
  </si>
  <si>
    <t>3,328</t>
  </si>
  <si>
    <t>S3</t>
  </si>
  <si>
    <t>Suť 17 06 04</t>
  </si>
  <si>
    <t>0,061</t>
  </si>
  <si>
    <t>S4</t>
  </si>
  <si>
    <t>Suť 17 02 01</t>
  </si>
  <si>
    <t>0,835</t>
  </si>
  <si>
    <t>S5</t>
  </si>
  <si>
    <t>Suť 17 01 07</t>
  </si>
  <si>
    <t>2,127</t>
  </si>
  <si>
    <t>BOWo</t>
  </si>
  <si>
    <t>Omítka ostění</t>
  </si>
  <si>
    <t>16,842</t>
  </si>
  <si>
    <t>OmSW</t>
  </si>
  <si>
    <t>Sanační omítka stěn</t>
  </si>
  <si>
    <t>NOT</t>
  </si>
  <si>
    <t>Nátěr otopných těles</t>
  </si>
  <si>
    <t>9,6</t>
  </si>
  <si>
    <t>NAr</t>
  </si>
  <si>
    <t>Nátěr potrubí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</si>
  <si>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</si>
  <si>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</si>
  <si>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</si>
  <si>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</si>
  <si>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</si>
  <si>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</si>
  <si>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</si>
  <si>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</si>
  <si>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</si>
  <si>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</si>
  <si>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</si>
  <si>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</si>
  <si>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</si>
  <si>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</si>
  <si>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</si>
  <si>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</si>
  <si>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</si>
  <si>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</si>
  <si>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</si>
  <si>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</si>
  <si>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</si>
  <si>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</si>
  <si>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</si>
  <si>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</si>
  <si>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</si>
  <si>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</si>
  <si>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</si>
  <si>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</si>
  <si>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</si>
  <si>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</si>
  <si>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</si>
  <si>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</si>
  <si>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</si>
  <si>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</si>
  <si>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</si>
  <si>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</si>
  <si>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</si>
  <si>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</si>
  <si>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</si>
  <si>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</si>
  <si>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</si>
  <si>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</si>
  <si>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</si>
  <si>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CS ÚRS 2024 01</t>
  </si>
  <si>
    <t>4</t>
  </si>
  <si>
    <t>-1156005100</t>
  </si>
  <si>
    <t>Online PSC</t>
  </si>
  <si>
    <t>https://podminky.urs.cz/item/CS_URS_2024_01/113106023</t>
  </si>
  <si>
    <t>VV</t>
  </si>
  <si>
    <t>"rozebrání zámkové dlažby pro kanalizační přípojku</t>
  </si>
  <si>
    <t>2,60*1,30</t>
  </si>
  <si>
    <t>8,00*0,60</t>
  </si>
  <si>
    <t>Mezisoučet</t>
  </si>
  <si>
    <t>3</t>
  </si>
  <si>
    <t>Součet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</si>
  <si>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</si>
  <si>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</si>
  <si>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-1387787846</t>
  </si>
  <si>
    <t>https://podminky.urs.cz/item/CS_URS_2024_01/113107131</t>
  </si>
  <si>
    <t>"betonový chodník</t>
  </si>
  <si>
    <t>12,00*0,55</t>
  </si>
  <si>
    <t>113204111</t>
  </si>
  <si>
    <t>Vytrhání obrub s vybouráním lože, s přemístěním hmot na skládku na vzdálenost do 3 m nebo s naložením na dopravní prostředek záhonových</t>
  </si>
  <si>
    <t>1259800611</t>
  </si>
  <si>
    <t>https://podminky.urs.cz/item/CS_URS_2024_01/113204111</t>
  </si>
  <si>
    <t>10,50+2,90</t>
  </si>
  <si>
    <t>"pro zpětnou montáž</t>
  </si>
  <si>
    <t>3,00</t>
  </si>
  <si>
    <t>119003223</t>
  </si>
  <si>
    <t>Pomocné konstrukce při zabezpečení výkopu svislé ocelové mobilní oplocení, výšky přes 1,5 do 2,2 m panely vyplněné profilovaným plechem zřízení</t>
  </si>
  <si>
    <t>646869659</t>
  </si>
  <si>
    <t>https://podminky.urs.cz/item/CS_URS_2024_01/119003223</t>
  </si>
  <si>
    <t>47,00+20,00+4,00</t>
  </si>
  <si>
    <t>5</t>
  </si>
  <si>
    <t>119003224</t>
  </si>
  <si>
    <t>Pomocné konstrukce při zabezpečení výkopu svislé ocelové mobilní oplocení, výšky přes 1,5 do 2,2 m panely vyplněné profilovaným plechem odstranění</t>
  </si>
  <si>
    <t>1071438792</t>
  </si>
  <si>
    <t>https://podminky.urs.cz/item/CS_URS_2024_01/119003224</t>
  </si>
  <si>
    <t>6</t>
  </si>
  <si>
    <t>131213701</t>
  </si>
  <si>
    <t>Hloubení nezapažených jam ručně s urovnáním dna do předepsaného profilu a spádu v hornině třídy těžitelnosti I skupiny 3 soudržných</t>
  </si>
  <si>
    <t>-706830385</t>
  </si>
  <si>
    <t>https://podminky.urs.cz/item/CS_URS_2024_01/131213701</t>
  </si>
  <si>
    <t>(3,155*1,783+(3,505*4,133-2,458*1,75/2))/2*1,42</t>
  </si>
  <si>
    <t>7</t>
  </si>
  <si>
    <t>132212131</t>
  </si>
  <si>
    <t>Hloubení nezapažených rýh šířky do 800 mm ručně s urovnáním dna do předepsaného profilu a spádu v hornině třídy těžitelnosti I skupiny 3 soudržných</t>
  </si>
  <si>
    <t>450313805</t>
  </si>
  <si>
    <t>https://podminky.urs.cz/item/CS_URS_2024_01/132212131</t>
  </si>
  <si>
    <t>"pro kanalizační přípojky</t>
  </si>
  <si>
    <t>11,00*0,60*1,20</t>
  </si>
  <si>
    <t>10,55*0,60*1,40</t>
  </si>
  <si>
    <t>8</t>
  </si>
  <si>
    <t>132212331</t>
  </si>
  <si>
    <t>Hloubení nezapažených rýh šířky přes 800 do 2 000 mm ručně s urovnáním dna do předepsaného profilu a spádu v hornině třídy těžitelnosti I skupiny 3 soudržných</t>
  </si>
  <si>
    <t>130786833</t>
  </si>
  <si>
    <t>https://podminky.urs.cz/item/CS_URS_2024_01/132212331</t>
  </si>
  <si>
    <t>"u nové izolace</t>
  </si>
  <si>
    <t>(8,65*1,43+9,00*1,785)/2*1,42</t>
  </si>
  <si>
    <t>3,50*2,00*0,50/2+0,65*(3,60+1,855)/2*0,90</t>
  </si>
  <si>
    <t>12,00*(0,55+2,30)/2*0,90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</si>
  <si>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</si>
  <si>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</si>
  <si>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</si>
  <si>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-1686451073</t>
  </si>
  <si>
    <t>https://podminky.urs.cz/item/CS_URS_2024_01/162751117</t>
  </si>
  <si>
    <t>J+R80+R200-Z1</t>
  </si>
  <si>
    <t>10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</si>
  <si>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</si>
  <si>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</si>
  <si>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-1744670079</t>
  </si>
  <si>
    <t>https://podminky.urs.cz/item/CS_URS_2024_01/162751119</t>
  </si>
  <si>
    <t>(J+R80+R200-Z1)*10</t>
  </si>
  <si>
    <t>11</t>
  </si>
  <si>
    <t>174151101</t>
  </si>
  <si>
    <t>Zásyp sypaninou z jakékoliv horniny strojně s uložením výkopku ve vrstvách se zhutněním jam, šachet, rýh nebo kolem objektů v těchto vykopávkách</t>
  </si>
  <si>
    <t>1509677322</t>
  </si>
  <si>
    <t>https://podminky.urs.cz/item/CS_URS_2024_01/174151101</t>
  </si>
  <si>
    <t>"kanalizační přípojky - zásyp vykopanou zeminou</t>
  </si>
  <si>
    <t>11,00*0,60*(1,20-(0,45+0,15))</t>
  </si>
  <si>
    <t>10,55*0,60*(1,40-(0,45+0,15))</t>
  </si>
  <si>
    <t>"zásyp v části u nové izolace kačírkem</t>
  </si>
  <si>
    <t>11,70*(0,65+1,55)/2*1,00</t>
  </si>
  <si>
    <t>" - ostatní</t>
  </si>
  <si>
    <t>2,50</t>
  </si>
  <si>
    <t>58337403</t>
  </si>
  <si>
    <t>kamenivo dekorační (kačírek) frakce 16/32</t>
  </si>
  <si>
    <t>-630974110</t>
  </si>
  <si>
    <t>ZK*1,500</t>
  </si>
  <si>
    <t>13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</si>
  <si>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</si>
  <si>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</si>
  <si>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1713106035</t>
  </si>
  <si>
    <t>https://podminky.urs.cz/item/CS_URS_2024_01/175111101</t>
  </si>
  <si>
    <t>44,00*(0,60*(0,30+0,16)-pi*0,08*0,08)</t>
  </si>
  <si>
    <t>14</t>
  </si>
  <si>
    <t>58343872</t>
  </si>
  <si>
    <t>kamenivo drcené hrubé frakce 8/16</t>
  </si>
  <si>
    <t>347060925</t>
  </si>
  <si>
    <t>O*1,800</t>
  </si>
  <si>
    <t>15</t>
  </si>
  <si>
    <t>181311103</t>
  </si>
  <si>
    <t>Rozprostření a urovnání ornice v rovině nebo ve svahu sklonu do 1:5 ručně při souvislé ploše, tl. vrstvy do 200 mm</t>
  </si>
  <si>
    <t>-363686445</t>
  </si>
  <si>
    <t>https://podminky.urs.cz/item/CS_URS_2024_01/181311103</t>
  </si>
  <si>
    <t>(44,00-(2,60+6,50+12,00+2,55))*0,80</t>
  </si>
  <si>
    <t>(1,70+12,50+2,20)*(0,55+0,60)</t>
  </si>
  <si>
    <t>(3,15+1,755)/2*2,90</t>
  </si>
  <si>
    <t>(12,00+14,50)/2*(2,50+0,50)</t>
  </si>
  <si>
    <t>16</t>
  </si>
  <si>
    <t>10364101</t>
  </si>
  <si>
    <t>zemina pro terénní úpravy - ornice</t>
  </si>
  <si>
    <t>-840737695</t>
  </si>
  <si>
    <t>Or*0,15*1,600</t>
  </si>
  <si>
    <t>17</t>
  </si>
  <si>
    <t>181411131</t>
  </si>
  <si>
    <t>Založení trávníku na půdě předem připravené plochy do 1000 m2 výsevem včetně utažení parkového v rovině nebo na svahu do 1:5</t>
  </si>
  <si>
    <t>-480855978</t>
  </si>
  <si>
    <t>https://podminky.urs.cz/item/CS_URS_2024_01/181411131</t>
  </si>
  <si>
    <t>18</t>
  </si>
  <si>
    <t>00572410</t>
  </si>
  <si>
    <t>osivo směs travní parková</t>
  </si>
  <si>
    <t>kg</t>
  </si>
  <si>
    <t>-987639036</t>
  </si>
  <si>
    <t>Or*0,03</t>
  </si>
  <si>
    <t>Zakládání</t>
  </si>
  <si>
    <t>19</t>
  </si>
  <si>
    <t>212532111</t>
  </si>
  <si>
    <t>Lože pro trativody z kameniva hrubého drceného</t>
  </si>
  <si>
    <t>445476081</t>
  </si>
  <si>
    <t>https://podminky.urs.cz/item/CS_URS_2024_01/212532111</t>
  </si>
  <si>
    <t>44,00*0,60*0,15</t>
  </si>
  <si>
    <t>20</t>
  </si>
  <si>
    <t>213141111</t>
  </si>
  <si>
    <t>Zřízení vrstvy z geotextilie filtrační, separační, odvodňovací, ochranné, výztužné nebo protierozní v rovině nebo ve sklonu do 1:5, šířky do 3 m</t>
  </si>
  <si>
    <t>-310529222</t>
  </si>
  <si>
    <t>https://podminky.urs.cz/item/CS_URS_2024_01/213141111</t>
  </si>
  <si>
    <t>(8,60+3,00)*(1,40+1,50)+1,40*1,50</t>
  </si>
  <si>
    <t>44,00*(0,60+0,40)*2</t>
  </si>
  <si>
    <t>69311226</t>
  </si>
  <si>
    <t>geotextilie netkaná separační, ochranná, filtrační, drenážní PES 150g/m2</t>
  </si>
  <si>
    <t>-251461306</t>
  </si>
  <si>
    <t>123,74*1,1845 'Přepočtené koeficientem množství</t>
  </si>
  <si>
    <t>Komunikace pozemní</t>
  </si>
  <si>
    <t>22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</si>
  <si>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</si>
  <si>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</si>
  <si>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1329163978</t>
  </si>
  <si>
    <t>https://podminky.urs.cz/item/CS_URS_2024_01/596211110</t>
  </si>
  <si>
    <t>"zpětné osazení zámkové dlažby</t>
  </si>
  <si>
    <t>Úpravy povrchů, podlahy a osazování výplní</t>
  </si>
  <si>
    <t>23</t>
  </si>
  <si>
    <t>612131101</t>
  </si>
  <si>
    <t>Podkladní a spojovací vrstva vnitřních omítaných ploch cementový postřik nanášený ručně celoplošně stěn</t>
  </si>
  <si>
    <t>-989182476</t>
  </si>
  <si>
    <t>https://podminky.urs.cz/item/CS_URS_2024_01/612131101</t>
  </si>
  <si>
    <t>OmW+OmHW</t>
  </si>
  <si>
    <t>24</t>
  </si>
  <si>
    <t>612131111</t>
  </si>
  <si>
    <t>Podkladní a spojovací vrstva vnitřních omítaných ploch polymercementový spojovací můstek nanášený ručně stěn</t>
  </si>
  <si>
    <t>-1213719054</t>
  </si>
  <si>
    <t>https://podminky.urs.cz/item/CS_URS_2024_01/612131111</t>
  </si>
  <si>
    <t>OmW+OmHW+OmSW</t>
  </si>
  <si>
    <t>25</t>
  </si>
  <si>
    <t>612131121</t>
  </si>
  <si>
    <t>Podkladní a spojovací vrstva vnitřních omítaných ploch penetrace disperzní nanášená ručně stěn</t>
  </si>
  <si>
    <t>1274340376</t>
  </si>
  <si>
    <t>https://podminky.urs.cz/item/CS_URS_2024_01/612131121</t>
  </si>
  <si>
    <t>26</t>
  </si>
  <si>
    <t>612131151</t>
  </si>
  <si>
    <t>Sanační postřik vnitřních omítaných ploch vápenocementový nanášený ručně celoplošně stěn</t>
  </si>
  <si>
    <t>-2071384752</t>
  </si>
  <si>
    <t>https://podminky.urs.cz/item/CS_URS_2024_01/612131151</t>
  </si>
  <si>
    <t>27</t>
  </si>
  <si>
    <t>612321121</t>
  </si>
  <si>
    <t>Omítka vápenocementová vnitřních ploch nanášená ručně jednovrstvá, tloušťky do 10 mm hladká svislých konstrukcí stěn</t>
  </si>
  <si>
    <t>1906955738</t>
  </si>
  <si>
    <t>https://podminky.urs.cz/item/CS_URS_2024_01/612321121</t>
  </si>
  <si>
    <t>"místnost č.21</t>
  </si>
  <si>
    <t>(1,01+1,99)*2,00</t>
  </si>
  <si>
    <t>-0,70*1,97*3+(0,70+1,97*2)*0,30</t>
  </si>
  <si>
    <t>"místnost č.23</t>
  </si>
  <si>
    <t>(1,35+0,875)*2,00-0,70*1,97</t>
  </si>
  <si>
    <t>"místnost č.25</t>
  </si>
  <si>
    <t>"místnost č.26</t>
  </si>
  <si>
    <t>(1,035+2,425+1,99)*2,00</t>
  </si>
  <si>
    <t>28</t>
  </si>
  <si>
    <t>612321341</t>
  </si>
  <si>
    <t>Omítka vápenocementová vnitřních ploch nanášená strojně dvouvrstvá, tloušťky jádrové omítky do 10 mm a tloušťky štuku do 3 mm štuková svislých konstrukcí stěn</t>
  </si>
  <si>
    <t>-1212043794</t>
  </si>
  <si>
    <t>https://podminky.urs.cz/item/CS_URS_2024_01/612321341</t>
  </si>
  <si>
    <t>(1,01+1,99)*2,59</t>
  </si>
  <si>
    <t>(1,35+0,875)*2,59-0,70*1,97</t>
  </si>
  <si>
    <t>(1,035+2,425+1,99)*2,59</t>
  </si>
  <si>
    <t>"odpočet omítky pod keramické obklady</t>
  </si>
  <si>
    <t>-OmHW</t>
  </si>
  <si>
    <t>29</t>
  </si>
  <si>
    <t>612325131</t>
  </si>
  <si>
    <t>Omítka sanační vnitřních ploch jádrová tloušťky do 15 mm nanášená ručně svislých konstrukcí stěn</t>
  </si>
  <si>
    <t>910611303</t>
  </si>
  <si>
    <t>https://podminky.urs.cz/item/CS_URS_2024_01/612325131</t>
  </si>
  <si>
    <t>"ostění a nadpraží dveří</t>
  </si>
  <si>
    <t>30</t>
  </si>
  <si>
    <t>612328131</t>
  </si>
  <si>
    <t>Sanační štuk vnitřních ploch tloušťky do 3 mm svislých konstrukcí stěn</t>
  </si>
  <si>
    <t>1976834032</t>
  </si>
  <si>
    <t>https://podminky.urs.cz/item/CS_URS_2024_01/612328131</t>
  </si>
  <si>
    <t>31</t>
  </si>
  <si>
    <t>622135002</t>
  </si>
  <si>
    <t>Vyrovnání nerovností podkladu vnějších omítaných ploch maltou, tloušťky do 10 mm cementovou stěn</t>
  </si>
  <si>
    <t>-914969694</t>
  </si>
  <si>
    <t>https://podminky.urs.cz/item/CS_URS_2024_01/622135002</t>
  </si>
  <si>
    <t>"dle odstranění KZS</t>
  </si>
  <si>
    <t>BKzs+(10,10+2,90)*(0,10+0,60)</t>
  </si>
  <si>
    <t>32</t>
  </si>
  <si>
    <t>622151021</t>
  </si>
  <si>
    <t>Penetrační nátěr vnějších pastovitých tenkovrstvých omítek mozaikových akrylátový stěn</t>
  </si>
  <si>
    <t>-299734214</t>
  </si>
  <si>
    <t>https://podminky.urs.cz/item/CS_URS_2024_01/622151021</t>
  </si>
  <si>
    <t>33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</si>
  <si>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</si>
  <si>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</si>
  <si>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-1974701205</t>
  </si>
  <si>
    <t>https://podminky.urs.cz/item/CS_URS_2024_01/622211011</t>
  </si>
  <si>
    <t>"dle omítky</t>
  </si>
  <si>
    <t>34</t>
  </si>
  <si>
    <t>28376454</t>
  </si>
  <si>
    <t>deska XPS hrana polodrážková a hladký povrch 500kPA λ=0,035 tl 60mm</t>
  </si>
  <si>
    <t>-711235380</t>
  </si>
  <si>
    <t>Mar*1,05</t>
  </si>
  <si>
    <t>8,61*1,08 'Přepočtené koeficientem množství</t>
  </si>
  <si>
    <t>35</t>
  </si>
  <si>
    <t>622252002</t>
  </si>
  <si>
    <t>Montáž profilů kontaktního zateplení ostatních stěnových, dilatačních apod. lepených do tmelu</t>
  </si>
  <si>
    <t>1930778382</t>
  </si>
  <si>
    <t>https://podminky.urs.cz/item/CS_URS_2024_01/622252002</t>
  </si>
  <si>
    <t>36</t>
  </si>
  <si>
    <t>63127464</t>
  </si>
  <si>
    <t>profil rohový Al 15x15mm s výztužnou tkaninou š 100mm pro ETICS</t>
  </si>
  <si>
    <t>-1969358752</t>
  </si>
  <si>
    <t>1,15*1,05</t>
  </si>
  <si>
    <t>37</t>
  </si>
  <si>
    <t>622511102</t>
  </si>
  <si>
    <t>Omítka tenkovrstvá akrylátová vnějších ploch probarvená bez penetrace mozaiková jemnozrnná stěn</t>
  </si>
  <si>
    <t>-1960136775</t>
  </si>
  <si>
    <t>https://podminky.urs.cz/item/CS_URS_2024_01/622511102</t>
  </si>
  <si>
    <t>"dle popisu na výkresech</t>
  </si>
  <si>
    <t>6,50+1,70</t>
  </si>
  <si>
    <t>38</t>
  </si>
  <si>
    <t>632452400.1</t>
  </si>
  <si>
    <t>Vyspravení stávající betonové mazaniny</t>
  </si>
  <si>
    <t>1580677207</t>
  </si>
  <si>
    <t>"dle vybourání keramické dlažby</t>
  </si>
  <si>
    <t>39</t>
  </si>
  <si>
    <t>642944121</t>
  </si>
  <si>
    <t>Osazení ocelových dveřních zárubní lisovaných nebo z úhelníků dodatečně s vybetonováním prahu, plochy do 2,5 m2</t>
  </si>
  <si>
    <t>kus</t>
  </si>
  <si>
    <t>-1984179481</t>
  </si>
  <si>
    <t>https://podminky.urs.cz/item/CS_URS_2024_01/642944121</t>
  </si>
  <si>
    <t>40</t>
  </si>
  <si>
    <t>55331436</t>
  </si>
  <si>
    <t>zárubeň jednokřídlá ocelová pro dodatečnou montáž tl stěny 110-150mm rozměru 700/1970, 2100mm</t>
  </si>
  <si>
    <t>-1502329410</t>
  </si>
  <si>
    <t>P</t>
  </si>
  <si>
    <t>Poznámka k položce:_x000d_
- ocelová dvourámová zárubeň z pozinkovaného plechu</t>
  </si>
  <si>
    <t>"1D</t>
  </si>
  <si>
    <t>"2D</t>
  </si>
  <si>
    <t>"5D</t>
  </si>
  <si>
    <t>"6D</t>
  </si>
  <si>
    <t>41</t>
  </si>
  <si>
    <t>55331451</t>
  </si>
  <si>
    <t>zárubeň jednokřídlá ocelová pro dodatečnou montáž tl stěny 260-300mm rozměru 700/1970, 2100mm</t>
  </si>
  <si>
    <t>-1768468953</t>
  </si>
  <si>
    <t>"3D</t>
  </si>
  <si>
    <t>"4D</t>
  </si>
  <si>
    <t>Ostatní konstrukce a práce, bourání</t>
  </si>
  <si>
    <t>42</t>
  </si>
  <si>
    <t>916331112</t>
  </si>
  <si>
    <t>Osazení zahradního obrubníku betonového s ložem tl. od 50 do 100 mm z betonu prostého tř. C 12/15 s boční opěrou z betonu prostého tř. C 12/15</t>
  </si>
  <si>
    <t>-1372842025</t>
  </si>
  <si>
    <t>https://podminky.urs.cz/item/CS_URS_2024_01/916331112</t>
  </si>
  <si>
    <t>43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</si>
  <si>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</si>
  <si>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</si>
  <si>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-39259555</t>
  </si>
  <si>
    <t>https://podminky.urs.cz/item/CS_URS_2024_01/935112211</t>
  </si>
  <si>
    <t>12,00</t>
  </si>
  <si>
    <t>44</t>
  </si>
  <si>
    <t>59227000.1</t>
  </si>
  <si>
    <t>žlabovka betonová šířky 590 mm, délky 330 mm</t>
  </si>
  <si>
    <t>716000480</t>
  </si>
  <si>
    <t>12,00*1,05</t>
  </si>
  <si>
    <t>45</t>
  </si>
  <si>
    <t>936124112</t>
  </si>
  <si>
    <t>Montáž lavičky parkové stabilní se zabetonováním noh</t>
  </si>
  <si>
    <t>1171303586</t>
  </si>
  <si>
    <t>https://podminky.urs.cz/item/CS_URS_2024_01/936124112</t>
  </si>
  <si>
    <t>46</t>
  </si>
  <si>
    <t>949101111</t>
  </si>
  <si>
    <t>Lešení pomocné pracovní pro objekty pozemních staveb pro zatížení do 150 kg/m2, o výšce lešeňové podlahy do 1,9 m</t>
  </si>
  <si>
    <t>-1590817272</t>
  </si>
  <si>
    <t>https://podminky.urs.cz/item/CS_URS_2024_01/949101111</t>
  </si>
  <si>
    <t>47</t>
  </si>
  <si>
    <t>952901111</t>
  </si>
  <si>
    <t>Vyčištění budov nebo objektů před předáním do užívání budov bytové nebo občanské výstavby, světlé výšky podlaží do 4 m</t>
  </si>
  <si>
    <t>732766707</t>
  </si>
  <si>
    <t>https://podminky.urs.cz/item/CS_URS_2024_01/952901111</t>
  </si>
  <si>
    <t>10,545*3,60</t>
  </si>
  <si>
    <t>48</t>
  </si>
  <si>
    <t>966001211</t>
  </si>
  <si>
    <t>Odstranění lavičky parkové stabilní zabetonované</t>
  </si>
  <si>
    <t>1415609853</t>
  </si>
  <si>
    <t>https://podminky.urs.cz/item/CS_URS_2024_01/966001211</t>
  </si>
  <si>
    <t>49</t>
  </si>
  <si>
    <t>966080101</t>
  </si>
  <si>
    <t>Bourání kontaktního zateplení včetně povrchové úpravy omítkou nebo nátěrem z polystyrénových desek, tloušťky do 60 mm</t>
  </si>
  <si>
    <t>1418001721</t>
  </si>
  <si>
    <t>https://podminky.urs.cz/item/CS_URS_2024_01/966080101</t>
  </si>
  <si>
    <t>"HH: +0,990; SH: -0,150</t>
  </si>
  <si>
    <t>10,10*1,14</t>
  </si>
  <si>
    <t>"HH: +0,990 až +0,090; SH: -0,150</t>
  </si>
  <si>
    <t>2,90*(1,14+0,24)/2</t>
  </si>
  <si>
    <t>50</t>
  </si>
  <si>
    <t>968062455</t>
  </si>
  <si>
    <t>Vybourání dřevěných rámů oken s křídly, dveřních zárubní, vrat, stěn, ostění nebo obkladů dveřních zárubní, plochy do 2 m2</t>
  </si>
  <si>
    <t>-821267819</t>
  </si>
  <si>
    <t>https://podminky.urs.cz/item/CS_URS_2024_01/968062455</t>
  </si>
  <si>
    <t>51</t>
  </si>
  <si>
    <t>978013191</t>
  </si>
  <si>
    <t>Otlučení vápenných nebo vápenocementových omítek vnitřních ploch stěn s vyškrabáním spar, s očištěním zdiva, v rozsahu přes 50 do 100 %</t>
  </si>
  <si>
    <t>-705576752</t>
  </si>
  <si>
    <t>https://podminky.urs.cz/item/CS_URS_2024_01/978013191</t>
  </si>
  <si>
    <t>"místost č.20</t>
  </si>
  <si>
    <t>(2,40+1,50)*2,59</t>
  </si>
  <si>
    <t>(1,10+2,50)*2*2,59</t>
  </si>
  <si>
    <t>-0,70*1,97*3+(0,70+1,97*2)*0,20</t>
  </si>
  <si>
    <t>-0,75*0,50</t>
  </si>
  <si>
    <t>"místnost č.22</t>
  </si>
  <si>
    <t>(1,50+1,45)*2*2,59-0,70*1,97</t>
  </si>
  <si>
    <t>(1,50+0,95)*2*2,59-0,70*1,97</t>
  </si>
  <si>
    <t>"místnost č.24</t>
  </si>
  <si>
    <t>(1,035+2,50)*2*2,59</t>
  </si>
  <si>
    <t>-0,70*1,97*4+(0,70+1,97*2)*0,20</t>
  </si>
  <si>
    <t>"odpočet plochy keramických obkladů</t>
  </si>
  <si>
    <t>-BKO</t>
  </si>
  <si>
    <t xml:space="preserve">"ostění a nadpraží dveří </t>
  </si>
  <si>
    <t>1,00*2,15*2</t>
  </si>
  <si>
    <t>(-0,70*1,97+(1,00+2,15*2)*0,50)*2</t>
  </si>
  <si>
    <t>"lokální sanace v rohové části jídelny</t>
  </si>
  <si>
    <t>10,00</t>
  </si>
  <si>
    <t>52</t>
  </si>
  <si>
    <t>978036161</t>
  </si>
  <si>
    <t>Otlučení cementových omítek vnějších ploch s vyškrabáním spar zdiva a s očištěním povrchu, v rozsahu přes 40 do 50 %</t>
  </si>
  <si>
    <t>-822064265</t>
  </si>
  <si>
    <t>https://podminky.urs.cz/item/CS_URS_2024_01/978036161</t>
  </si>
  <si>
    <t>53</t>
  </si>
  <si>
    <t>979021111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</si>
  <si>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zahradních</t>
  </si>
  <si>
    <t>-1483644602</t>
  </si>
  <si>
    <t>https://podminky.urs.cz/item/CS_URS_2024_01/979021111</t>
  </si>
  <si>
    <t>54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</si>
  <si>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</si>
  <si>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</si>
  <si>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-1153443683</t>
  </si>
  <si>
    <t>https://podminky.urs.cz/item/CS_URS_2024_01/979051121</t>
  </si>
  <si>
    <t>55</t>
  </si>
  <si>
    <t>985131311</t>
  </si>
  <si>
    <t>Očištění ploch stěn, rubu kleneb a podlah ruční dočištění ocelovými kartáči</t>
  </si>
  <si>
    <t>1777922803</t>
  </si>
  <si>
    <t>https://podminky.urs.cz/item/CS_URS_2024_01/985131311</t>
  </si>
  <si>
    <t>"interiér</t>
  </si>
  <si>
    <t>BOW+BOWo</t>
  </si>
  <si>
    <t>"exteriér</t>
  </si>
  <si>
    <t>"očištění základu</t>
  </si>
  <si>
    <t>(10,10+2,90)*(0,10+0,60)</t>
  </si>
  <si>
    <t>56</t>
  </si>
  <si>
    <t>989990010.1</t>
  </si>
  <si>
    <t>Odopojení části objektu odl eleketrické a vodovodní sítě, odpojení objektu od plynu</t>
  </si>
  <si>
    <t>kpl</t>
  </si>
  <si>
    <t>1635044494</t>
  </si>
  <si>
    <t>Poznámka k položce:_x000d_
- včetně připojení po dokončení stavebních prací</t>
  </si>
  <si>
    <t>57</t>
  </si>
  <si>
    <t>989990020.1</t>
  </si>
  <si>
    <t>Vyznačení rozvodů na dotčených stěnách (vypípání, sondy)</t>
  </si>
  <si>
    <t>-739470012</t>
  </si>
  <si>
    <t>58</t>
  </si>
  <si>
    <t>989990030.1</t>
  </si>
  <si>
    <t>Vyznačení polohy slaboproudých kabelů (vypípání) pro zemní práce v exteriéru</t>
  </si>
  <si>
    <t>-242391389</t>
  </si>
  <si>
    <t>59</t>
  </si>
  <si>
    <t>989990040.1</t>
  </si>
  <si>
    <t>Demontáž, uskladnění a zpětná montáž svítidel, čidel PIR, úprava kabelových vývodů</t>
  </si>
  <si>
    <t>1677685721</t>
  </si>
  <si>
    <t>Poznámka k položce:_x000d_
- včetně revize elektro</t>
  </si>
  <si>
    <t>60</t>
  </si>
  <si>
    <t>989990050.1</t>
  </si>
  <si>
    <t>Úprava ovládání oken pákou přes parapet</t>
  </si>
  <si>
    <t>-474961612</t>
  </si>
  <si>
    <t>997</t>
  </si>
  <si>
    <t>Přesun sutě</t>
  </si>
  <si>
    <t>61</t>
  </si>
  <si>
    <t>997013151</t>
  </si>
  <si>
    <t>Vnitrostaveništní doprava suti a vybouraných hmot vodorovně do 50 m s naložením s omezením mechanizace pro budovy a haly výšky do 6 m</t>
  </si>
  <si>
    <t>-1027985166</t>
  </si>
  <si>
    <t>https://podminky.urs.cz/item/CS_URS_2024_01/997013151</t>
  </si>
  <si>
    <t>S1+S2+S3+S4+S5</t>
  </si>
  <si>
    <t>62</t>
  </si>
  <si>
    <t>997013501</t>
  </si>
  <si>
    <t>Odvoz suti a vybouraných hmot na skládku nebo meziskládku se složením, na vzdálenost do 1 km</t>
  </si>
  <si>
    <t>1935545519</t>
  </si>
  <si>
    <t>https://podminky.urs.cz/item/CS_URS_2024_01/997013501</t>
  </si>
  <si>
    <t>63</t>
  </si>
  <si>
    <t>997013509</t>
  </si>
  <si>
    <t>Odvoz suti a vybouraných hmot na skládku nebo meziskládku se složením, na vzdálenost Příplatek k ceně za každý další započatý 1 km přes 1 km</t>
  </si>
  <si>
    <t>1891786215</t>
  </si>
  <si>
    <t>https://podminky.urs.cz/item/CS_URS_2024_01/997013509</t>
  </si>
  <si>
    <t>9,282*19 'Přepočtené koeficientem množství</t>
  </si>
  <si>
    <t>64</t>
  </si>
  <si>
    <t>997013601</t>
  </si>
  <si>
    <t>Poplatek za uložení stavebního odpadu na skládce (skládkovné) z prostého betonu zatříděného do Katalogu odpadů pod kódem 17 01 01</t>
  </si>
  <si>
    <t>-1117929485</t>
  </si>
  <si>
    <t>https://podminky.urs.cz/item/CS_URS_2024_01/997013601</t>
  </si>
  <si>
    <t>2,145+13,40*0,040+0,25</t>
  </si>
  <si>
    <t>65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</si>
  <si>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</si>
  <si>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</si>
  <si>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738954201</t>
  </si>
  <si>
    <t>https://podminky.urs.cz/item/CS_URS_2024_01/997013609</t>
  </si>
  <si>
    <t>0,443+1,684</t>
  </si>
  <si>
    <t>66</t>
  </si>
  <si>
    <t>997013631</t>
  </si>
  <si>
    <t>Poplatek za uložení stavebního odpadu na skládce (skládkovné) směsného stavebního a demoličního zatříděného do Katalogu odpadů pod kódem 17 09 04</t>
  </si>
  <si>
    <t>1245150880</t>
  </si>
  <si>
    <t>https://podminky.urs.cz/item/CS_URS_2024_01/997013631</t>
  </si>
  <si>
    <t>0,176+0,616+2,144+0,392</t>
  </si>
  <si>
    <t>67</t>
  </si>
  <si>
    <t>997013811</t>
  </si>
  <si>
    <t>Poplatek za uložení stavebního odpadu na skládce (skládkovné) dřevěného zatříděného do Katalogu odpadů pod kódem 17 02 01</t>
  </si>
  <si>
    <t>610592327</t>
  </si>
  <si>
    <t>https://podminky.urs.cz/item/CS_URS_2024_01/997013811</t>
  </si>
  <si>
    <t>0,828+0,007</t>
  </si>
  <si>
    <t>68</t>
  </si>
  <si>
    <t>997013814</t>
  </si>
  <si>
    <t>Poplatek za uložení stavebního odpadu na skládce (skládkovné) z izolačních materiálů zatříděného do Katalogu odpadů pod kódem 17 06 04</t>
  </si>
  <si>
    <t>1058209844</t>
  </si>
  <si>
    <t>https://podminky.urs.cz/item/CS_URS_2024_01/997013814</t>
  </si>
  <si>
    <t>69</t>
  </si>
  <si>
    <t>997013873</t>
  </si>
  <si>
    <t>Poplatek za uložení stavebního odpadu na recyklační skládce (skládkovné) zeminy a kamení zatříděného do Katalogu odpadů pod kódem 17 05 04</t>
  </si>
  <si>
    <t>1885772926</t>
  </si>
  <si>
    <t>https://podminky.urs.cz/item/CS_URS_2024_01/997013873</t>
  </si>
  <si>
    <t>(J+R80+R200-Z1)*1,700</t>
  </si>
  <si>
    <t>998</t>
  </si>
  <si>
    <t>Přesun hmot</t>
  </si>
  <si>
    <t>70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</si>
  <si>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</si>
  <si>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</si>
  <si>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-1356644246</t>
  </si>
  <si>
    <t>https://podminky.urs.cz/item/CS_URS_2024_01/998011008</t>
  </si>
  <si>
    <t>PSV</t>
  </si>
  <si>
    <t>Práce a dodávky PSV</t>
  </si>
  <si>
    <t>711</t>
  </si>
  <si>
    <t>Izolace proti vodě, vlhkosti a plynům</t>
  </si>
  <si>
    <t>71</t>
  </si>
  <si>
    <t>711112001</t>
  </si>
  <si>
    <t>Provedení izolace proti zemní vlhkosti natěradly a tmely za studena na ploše svislé S nátěrem penetračním</t>
  </si>
  <si>
    <t>1940224858</t>
  </si>
  <si>
    <t>https://podminky.urs.cz/item/CS_URS_2024_01/711112001</t>
  </si>
  <si>
    <t>72</t>
  </si>
  <si>
    <t>11163153</t>
  </si>
  <si>
    <t>emulze asfaltová penetrační</t>
  </si>
  <si>
    <t>litr</t>
  </si>
  <si>
    <t>1860052275</t>
  </si>
  <si>
    <t>HiS*0,35</t>
  </si>
  <si>
    <t>73</t>
  </si>
  <si>
    <t>711131821</t>
  </si>
  <si>
    <t>Odstranění izolace proti zemní vlhkosti na ploše svislé S</t>
  </si>
  <si>
    <t>-732941523</t>
  </si>
  <si>
    <t>https://podminky.urs.cz/item/CS_URS_2024_01/711131821</t>
  </si>
  <si>
    <t>74</t>
  </si>
  <si>
    <t>711142559</t>
  </si>
  <si>
    <t>Provedení izolace proti zemní vlhkosti pásy přitavením NAIP na ploše svislé S</t>
  </si>
  <si>
    <t>829696834</t>
  </si>
  <si>
    <t>https://podminky.urs.cz/item/CS_URS_2024_01/711142559</t>
  </si>
  <si>
    <t>"základ</t>
  </si>
  <si>
    <t>"2. vrstva hydroizolace</t>
  </si>
  <si>
    <t>75</t>
  </si>
  <si>
    <t>62855001</t>
  </si>
  <si>
    <t>pás asfaltový natavitelný modifikovaný SBS s vložkou z polyesterové rohože a spalitelnou PE fólií nebo jemnozrnným minerálním posypem na horním povrchu tl 4,0mm</t>
  </si>
  <si>
    <t>-216835145</t>
  </si>
  <si>
    <t>HiS*1,20</t>
  </si>
  <si>
    <t>76</t>
  </si>
  <si>
    <t>62853004</t>
  </si>
  <si>
    <t>pás asfaltový natavitelný modifikovaný SBS s vložkou ze skleněné tkaniny a spalitelnou PE fólií nebo jemnozrnným minerálním posypem na horním povrchu tl 4,0mm</t>
  </si>
  <si>
    <t>-522066299</t>
  </si>
  <si>
    <t>77</t>
  </si>
  <si>
    <t>711161219</t>
  </si>
  <si>
    <t>Izolace proti zemní vlhkosti a beztlakové vodě nopovými fóliemi na ploše svislé S vrstva ochranná, odvětrávací a drenážní výška nopku 60,0 mm, tl. fólie do 2,0 mm</t>
  </si>
  <si>
    <t>-1084414566</t>
  </si>
  <si>
    <t>https://podminky.urs.cz/item/CS_URS_2024_01/711161219</t>
  </si>
  <si>
    <t>"HH: +0,370; SH: -0,750</t>
  </si>
  <si>
    <t>10,10*(1,12+0,04)</t>
  </si>
  <si>
    <t>2,90*((1,12+0,64)/2+0,04)</t>
  </si>
  <si>
    <t>78</t>
  </si>
  <si>
    <t>711161386</t>
  </si>
  <si>
    <t>Izolace proti zemní vlhkosti a beztlakové vodě nopovými fóliemi ostatní tvarovka připevněná k fóliím samolepící páskou, rohová</t>
  </si>
  <si>
    <t>-397151552</t>
  </si>
  <si>
    <t>https://podminky.urs.cz/item/CS_URS_2024_01/711161386</t>
  </si>
  <si>
    <t>79</t>
  </si>
  <si>
    <t>998711111</t>
  </si>
  <si>
    <t>Přesun hmot pro izolace proti vodě, vlhkosti a plynům stanovený z hmotnosti přesunovaného materiálu vodorovná dopravní vzdálenost do 50 m s omezením mechanizace v objektech výšky do 6 m</t>
  </si>
  <si>
    <t>-1523041166</t>
  </si>
  <si>
    <t>https://podminky.urs.cz/item/CS_URS_2024_01/998711111</t>
  </si>
  <si>
    <t>713</t>
  </si>
  <si>
    <t>Izolace tepelné</t>
  </si>
  <si>
    <t>80</t>
  </si>
  <si>
    <t>713131141</t>
  </si>
  <si>
    <t>Montáž tepelné izolace stěn rohožemi, pásy, deskami, dílci, bloky (izolační materiál ve specifikaci) lepením celoplošně bez mechanického kotvení</t>
  </si>
  <si>
    <t>1084484069</t>
  </si>
  <si>
    <t>https://podminky.urs.cz/item/CS_URS_2024_01/713131141</t>
  </si>
  <si>
    <t>"odpočet části nad terénem (dle omítky KZS)</t>
  </si>
  <si>
    <t>-Mar</t>
  </si>
  <si>
    <t>81</t>
  </si>
  <si>
    <t>1672563087</t>
  </si>
  <si>
    <t>TiS*1,10</t>
  </si>
  <si>
    <t>82</t>
  </si>
  <si>
    <t>998713111</t>
  </si>
  <si>
    <t>Přesun hmot pro izolace tepelné stanovený z hmotnosti přesunovaného materiálu vodorovná dopravní vzdálenost do 50 m s omezením mechanizace v objektech výšky do 6 m</t>
  </si>
  <si>
    <t>-157454794</t>
  </si>
  <si>
    <t>https://podminky.urs.cz/item/CS_URS_2024_01/998713111</t>
  </si>
  <si>
    <t>762</t>
  </si>
  <si>
    <t>Konstrukce tesařské</t>
  </si>
  <si>
    <t>83</t>
  </si>
  <si>
    <t>762420033</t>
  </si>
  <si>
    <t>Obložení stropů nebo střešních podhledů z cementotřískových desek šroubovaných na pero a drážku broušených, tloušťky desky 16 mm</t>
  </si>
  <si>
    <t>1598786955</t>
  </si>
  <si>
    <t>https://podminky.urs.cz/item/CS_URS_2024_01/762420033</t>
  </si>
  <si>
    <t>(46,064+3,54+45,428+2,90)/2*0,52</t>
  </si>
  <si>
    <t>(46,064+3,54)*0,19</t>
  </si>
  <si>
    <t>84</t>
  </si>
  <si>
    <t>762420832</t>
  </si>
  <si>
    <t>Demontáž obložení stropů nebo střešních podhledů z cementotřískových desek šroubovaných na pero a drážku, tloušťka desky do 16 mm</t>
  </si>
  <si>
    <t>1037377819</t>
  </si>
  <si>
    <t>https://podminky.urs.cz/item/CS_URS_2024_01/762420832</t>
  </si>
  <si>
    <t>85</t>
  </si>
  <si>
    <t>762990010.1</t>
  </si>
  <si>
    <t>Vytvoření otvorů v dřevocementovém podbití pro osazení háků žlabu</t>
  </si>
  <si>
    <t>1398576186</t>
  </si>
  <si>
    <t>(46,064+3,54)/0,90+1,884</t>
  </si>
  <si>
    <t>86</t>
  </si>
  <si>
    <t>998762111</t>
  </si>
  <si>
    <t>Přesun hmot pro konstrukce tesařské stanovený z hmotnosti přesunovaného materiálu vodorovná dopravní vzdálenost do 50 m s omezením mechanizace v objektech výšky do 6 m</t>
  </si>
  <si>
    <t>-771685870</t>
  </si>
  <si>
    <t>https://podminky.urs.cz/item/CS_URS_2024_01/998762111</t>
  </si>
  <si>
    <t>763</t>
  </si>
  <si>
    <t>Konstrukce suché výstavby</t>
  </si>
  <si>
    <t>87</t>
  </si>
  <si>
    <t>763111400.1</t>
  </si>
  <si>
    <t>Předstěna ze sádrokartonových desek s nosnou konstrukcí z jednoduchých ocelových profilů UW, CW dvojitě opláštěná deskami impregnovanými H2 tl. 2 x 12,5 mm kotvená do stropní konstrukce</t>
  </si>
  <si>
    <t>742739048</t>
  </si>
  <si>
    <t>Poznámka k položce:_x000d_
- součástí předstěn jsou izolační podložky pro zabránění přímého kontaktu ocelových profilů s vlhkým zdivem</t>
  </si>
  <si>
    <t>"místnost č.20</t>
  </si>
  <si>
    <t>(2,40+1,50)*2,60</t>
  </si>
  <si>
    <t>(1,50*1,45+1,25)*2,60</t>
  </si>
  <si>
    <t>-0,70*1,97+(0,865+2,00*2)*0,125</t>
  </si>
  <si>
    <t>-0,75*0,50+(0,75+0,50)*2*0,125</t>
  </si>
  <si>
    <t>0,95*2,60</t>
  </si>
  <si>
    <t>(1,25+1,375+1,225)*2,60</t>
  </si>
  <si>
    <t>88</t>
  </si>
  <si>
    <t>763111400.2</t>
  </si>
  <si>
    <t>Předstěna ze sádrokartonových desek s nosnou konstrukcí z jednoduchých ocelových profilů UD, CD dvojitě opláštěná deskami impregnovanými H2 tl. 2 x 12,5 mm kotvená do stropní konstrukce</t>
  </si>
  <si>
    <t>1769172884</t>
  </si>
  <si>
    <t>(2,50+1,01+0,51)*2,60</t>
  </si>
  <si>
    <t>1,10*2,50</t>
  </si>
  <si>
    <t>-0,75*0,50+(0,75+0,50)*2*0,075</t>
  </si>
  <si>
    <t>1,35*2,60</t>
  </si>
  <si>
    <t>(1,35+0,275)*2,60</t>
  </si>
  <si>
    <t>(1,035+0,51)*2,60</t>
  </si>
  <si>
    <t>89</t>
  </si>
  <si>
    <t>763121714</t>
  </si>
  <si>
    <t>Stěna předsazená ze sádrokartonových desek ostatní konstrukce a práce na předsazených stěnách ze sádrokartonových desek základní penetrační nátěr</t>
  </si>
  <si>
    <t>-1893966557</t>
  </si>
  <si>
    <t>https://podminky.urs.cz/item/CS_URS_2024_01/763121714</t>
  </si>
  <si>
    <t>SDK1+ SDK2</t>
  </si>
  <si>
    <t>90</t>
  </si>
  <si>
    <t>763172321</t>
  </si>
  <si>
    <t>Montáž dvířek pro konstrukce ze sádrokartonových desek revizních jednoplášťových pro příčky a předsazené stěny velikost (šxv) 200 x 200 mm</t>
  </si>
  <si>
    <t>243788800</t>
  </si>
  <si>
    <t>https://podminky.urs.cz/item/CS_URS_2024_01/763172321</t>
  </si>
  <si>
    <t>91</t>
  </si>
  <si>
    <t>59030710.1</t>
  </si>
  <si>
    <t>dvířka revizní jednokřídlá 200x200 mm pro keramický obklad</t>
  </si>
  <si>
    <t>1665757565</t>
  </si>
  <si>
    <t>92</t>
  </si>
  <si>
    <t>763179900.1</t>
  </si>
  <si>
    <t>Montáž větracích mřížek do sádrokartonových předstěn</t>
  </si>
  <si>
    <t>-1237092661</t>
  </si>
  <si>
    <t>(1,50+2,40)*2/0,60</t>
  </si>
  <si>
    <t>(0,935+2,425+0,435)*2/0,60+0,35</t>
  </si>
  <si>
    <t>(1,225+1,25)*2/0,60+0,75-1</t>
  </si>
  <si>
    <t>(1,35+0,875)*2*2/0,60+0,167</t>
  </si>
  <si>
    <t>(0,935+0,435)*2/0,60+0,433-1</t>
  </si>
  <si>
    <t>93</t>
  </si>
  <si>
    <t>55341990.1</t>
  </si>
  <si>
    <t>větrací mřížka 500x100 mm hliníková eloxovaná</t>
  </si>
  <si>
    <t>1856046994</t>
  </si>
  <si>
    <t>94</t>
  </si>
  <si>
    <t>998763321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</si>
  <si>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</si>
  <si>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>1001775452</t>
  </si>
  <si>
    <t>https://podminky.urs.cz/item/CS_URS_2024_01/998763321</t>
  </si>
  <si>
    <t>764</t>
  </si>
  <si>
    <t>Konstrukce klempířské</t>
  </si>
  <si>
    <t>95</t>
  </si>
  <si>
    <t>764218600.1</t>
  </si>
  <si>
    <t>Ukončovací lišta nopové fólie r.š.210 mm z pozinkovaného lakovaného plechu - atyp - S3</t>
  </si>
  <si>
    <t>-138812681</t>
  </si>
  <si>
    <t>96</t>
  </si>
  <si>
    <t>764511632.1</t>
  </si>
  <si>
    <t>Roh čtvercového podokapního žlabu - atyp - S1</t>
  </si>
  <si>
    <t>1212818444</t>
  </si>
  <si>
    <t>97</t>
  </si>
  <si>
    <t>764511662.1</t>
  </si>
  <si>
    <t>Kotlík pro napojení hranatých podokapních žlabu na kruhové svody z pozinkovaného lakovaného plechu - atyp - S2</t>
  </si>
  <si>
    <t>-1692418382</t>
  </si>
  <si>
    <t>98</t>
  </si>
  <si>
    <t>764512400.1</t>
  </si>
  <si>
    <t>Podokapní žlab hranatý r.š.530 mm z pozinkovaného plechu lakovaného, včetně háků, čel a dilatací - atyp - S1</t>
  </si>
  <si>
    <t>-1222665010</t>
  </si>
  <si>
    <t>Poznámka k položce:_x000d_
- včetně provedení žlabu do oblouku</t>
  </si>
  <si>
    <t>99</t>
  </si>
  <si>
    <t>764518623.1</t>
  </si>
  <si>
    <t>Svody kruhové včetně objímek, kolen, odskoků průměru max. 160 mm z pozinkovaného plechu lakovaného - atyp - S2</t>
  </si>
  <si>
    <t>-374762929</t>
  </si>
  <si>
    <t>100</t>
  </si>
  <si>
    <t>998764111</t>
  </si>
  <si>
    <t>Přesun hmot pro konstrukce klempířské stanovený z hmotnosti přesunovaného materiálu vodorovná dopravní vzdálenost do 50 m s omezením mechanizace v objektech výšky do 6 m</t>
  </si>
  <si>
    <t>136208161</t>
  </si>
  <si>
    <t>https://podminky.urs.cz/item/CS_URS_2024_01/998764111</t>
  </si>
  <si>
    <t>766</t>
  </si>
  <si>
    <t>Konstrukce truhlářské</t>
  </si>
  <si>
    <t>101</t>
  </si>
  <si>
    <t>766491851</t>
  </si>
  <si>
    <t>Demontáž ostatních truhlářských konstrukcí prahů dveří jednokřídlových</t>
  </si>
  <si>
    <t>-1499899011</t>
  </si>
  <si>
    <t>https://podminky.urs.cz/item/CS_URS_2024_01/766491851</t>
  </si>
  <si>
    <t>102</t>
  </si>
  <si>
    <t>766695213</t>
  </si>
  <si>
    <t>Montáž ostatních truhlářských konstrukcí prahů dveří jednokřídlových, šířky přes 100 mm</t>
  </si>
  <si>
    <t>-2057054368</t>
  </si>
  <si>
    <t>https://podminky.urs.cz/item/CS_URS_2024_01/766695213</t>
  </si>
  <si>
    <t>103</t>
  </si>
  <si>
    <t>61187141</t>
  </si>
  <si>
    <t>práh dveřní dřevěný dubový tl 20mm dl 720mm š 150mm</t>
  </si>
  <si>
    <t>-195200954</t>
  </si>
  <si>
    <t>104</t>
  </si>
  <si>
    <t>61187100.1</t>
  </si>
  <si>
    <t>práh dveřní dřevěný dubový tl 20mm dl 720mm š 300mm</t>
  </si>
  <si>
    <t>438740439</t>
  </si>
  <si>
    <t>105</t>
  </si>
  <si>
    <t>766990010.1</t>
  </si>
  <si>
    <t>Dveře vnitřní jednokřídlové otevíravé 700x1970 mm - 1D, 2D, 6D</t>
  </si>
  <si>
    <t>106454908</t>
  </si>
  <si>
    <t>Poznámka k položce:_x000d_
- montáž a dodávka_x000d_
- polodrážkové_x000d_
- fóliové, bílá barva_x000d_
- zámek: WC, rozteč 72 mm_x000d_
- závěsy: satinovaný nikl_x000d_
- kování: rozetové, klika x klika, povrchová úprava nerez_x000d_
-- větrací mřížka výšky 80 mm, šířky 400 mm z obou stran v dolní části dveří</t>
  </si>
  <si>
    <t>106</t>
  </si>
  <si>
    <t>766990020.1</t>
  </si>
  <si>
    <t>Dveře vnitřní jednokřídlové otevíravé 700x1970 mm - 3D, 4D, 5D</t>
  </si>
  <si>
    <t>-195486202</t>
  </si>
  <si>
    <t>Poznámka k položce:_x000d_
- montáž a dodávka_x000d_
- polodrážkové_x000d_
- fóliové, bílá barva_x000d_
- zámek: FAB, rozteč 72 mm_x000d_
- závěsy: satinovaný nikl_x000d_
- kování: rozetové, klika x klika, povrchová úprava nerez_x000d_
-- větrací mřížka výšky 80 mm, šířky 400 mm z obou stran v dolní části dveří</t>
  </si>
  <si>
    <t>107</t>
  </si>
  <si>
    <t>998766111</t>
  </si>
  <si>
    <t>Přesun hmot pro konstrukce truhlářské stanovený z hmotnosti přesunovaného materiálu vodorovná dopravní vzdálenost do 50 m s omezením mechanizace v objektech výšky do 6 m</t>
  </si>
  <si>
    <t>1659309762</t>
  </si>
  <si>
    <t>https://podminky.urs.cz/item/CS_URS_2024_01/998766111</t>
  </si>
  <si>
    <t>771</t>
  </si>
  <si>
    <t>Podlahy z dlaždic</t>
  </si>
  <si>
    <t>108</t>
  </si>
  <si>
    <t>771121011</t>
  </si>
  <si>
    <t>Příprava podkladu před provedením dlažby nátěr penetrační na podlahu</t>
  </si>
  <si>
    <t>258278693</t>
  </si>
  <si>
    <t>https://podminky.urs.cz/item/CS_URS_2024_01/771121011</t>
  </si>
  <si>
    <t>109</t>
  </si>
  <si>
    <t>771151022</t>
  </si>
  <si>
    <t>Příprava podkladu před provedením dlažby samonivelační stěrka min.pevnosti 30 MPa, tloušťky přes 3 do 5 mm</t>
  </si>
  <si>
    <t>1162484161</t>
  </si>
  <si>
    <t>https://podminky.urs.cz/item/CS_URS_2024_01/771151022</t>
  </si>
  <si>
    <t>"dle vybourání dlažby</t>
  </si>
  <si>
    <t>110</t>
  </si>
  <si>
    <t>771573810</t>
  </si>
  <si>
    <t>Demontáž podlah z dlaždic keramických lepených</t>
  </si>
  <si>
    <t>-918551358</t>
  </si>
  <si>
    <t>https://podminky.urs.cz/item/CS_URS_2024_01/771573810</t>
  </si>
  <si>
    <t>1,50*1,45</t>
  </si>
  <si>
    <t>1,50*0,95</t>
  </si>
  <si>
    <t>1,035*2,50</t>
  </si>
  <si>
    <t>111</t>
  </si>
  <si>
    <t>771574439</t>
  </si>
  <si>
    <t>Montáž podlah z dlaždic keramických lepených cementovým flexibilním lepidlem reliéfních nebo z dekorů, tloušťky do 10 mm přes 22 do 25 ks/m2</t>
  </si>
  <si>
    <t>822731892</t>
  </si>
  <si>
    <t>https://podminky.urs.cz/item/CS_URS_2024_01/771574439</t>
  </si>
  <si>
    <t>1,01*1,99+0,935*0,435</t>
  </si>
  <si>
    <t>1,225*1,25+0,865*0,125</t>
  </si>
  <si>
    <t>1,35*0,875</t>
  </si>
  <si>
    <t>1,225*1,25+0,865*0,125-0,125*0,20</t>
  </si>
  <si>
    <t>1,99*1,035+0,995*0,435+0,70*0,30</t>
  </si>
  <si>
    <t>112</t>
  </si>
  <si>
    <t>59761173</t>
  </si>
  <si>
    <t>dlažba keramická slinutá mrazuvzdorná R11/B povrch reliéfní/matný tl do 10mm přes 22 do 25ks/m2</t>
  </si>
  <si>
    <t>161339523</t>
  </si>
  <si>
    <t>KD*1,10</t>
  </si>
  <si>
    <t>11,807*1,1 'Přepočtené koeficientem množství</t>
  </si>
  <si>
    <t>113</t>
  </si>
  <si>
    <t>771577211</t>
  </si>
  <si>
    <t>Montáž podlah z dlaždic keramických lepených cementovým flexibilním lepidlem Příplatek k cenám za plochu do 5 m2 jednotlivě</t>
  </si>
  <si>
    <t>249607830</t>
  </si>
  <si>
    <t>https://podminky.urs.cz/item/CS_URS_2024_01/771577211</t>
  </si>
  <si>
    <t>114</t>
  </si>
  <si>
    <t>771577213</t>
  </si>
  <si>
    <t>Montáž podlah z dlaždic keramických lepených cementovým flexibilním lepidlem Příplatek k cenám za pokládku na koso</t>
  </si>
  <si>
    <t>-1067792397</t>
  </si>
  <si>
    <t>https://podminky.urs.cz/item/CS_URS_2024_01/771577213</t>
  </si>
  <si>
    <t>115</t>
  </si>
  <si>
    <t>771579900.1</t>
  </si>
  <si>
    <t>Příplatek na odstranění keramické dlažby z poklopu 700x700 mm</t>
  </si>
  <si>
    <t>-1648314241</t>
  </si>
  <si>
    <t>116</t>
  </si>
  <si>
    <t>998771111</t>
  </si>
  <si>
    <t>Přesun hmot pro podlahy z dlaždic stanovený z hmotnosti přesunovaného materiálu vodorovná dopravní vzdálenost do 50 m s omezením mechanizace v objektech výšky do 6 m</t>
  </si>
  <si>
    <t>-772343176</t>
  </si>
  <si>
    <t>https://podminky.urs.cz/item/CS_URS_2024_01/998771111</t>
  </si>
  <si>
    <t>781</t>
  </si>
  <si>
    <t>Dokončovací práce - obklady</t>
  </si>
  <si>
    <t>117</t>
  </si>
  <si>
    <t>781121011</t>
  </si>
  <si>
    <t>Příprava podkladu před provedením obkladu nátěr penetrační na stěnu</t>
  </si>
  <si>
    <t>850085451</t>
  </si>
  <si>
    <t>https://podminky.urs.cz/item/CS_URS_2024_01/781121011</t>
  </si>
  <si>
    <t>118</t>
  </si>
  <si>
    <t>781472219</t>
  </si>
  <si>
    <t>Montáž keramických obkladů stěn lepených cementovým flexibilním lepidlem hladkých přes 22 do 25 ks/m2</t>
  </si>
  <si>
    <t>273777092</t>
  </si>
  <si>
    <t>https://podminky.urs.cz/item/CS_URS_2024_01/781472219</t>
  </si>
  <si>
    <t>(1,01+2,425)*2*2,00</t>
  </si>
  <si>
    <t>(1,35+1,25)*2*2,00-0,70*1,97</t>
  </si>
  <si>
    <t>(1,35+0,875)*2*2,00-0,70*1,97</t>
  </si>
  <si>
    <t>(1,035+2,425)*2*2,00-0,70*1,97</t>
  </si>
  <si>
    <t>119</t>
  </si>
  <si>
    <t>59761714</t>
  </si>
  <si>
    <t>obklad keramický nemrazuvzdorný povrch hladký/matný tl do 10mm přes 22 do 25ks/m2</t>
  </si>
  <si>
    <t>320054010</t>
  </si>
  <si>
    <t>KO*1,10</t>
  </si>
  <si>
    <t>62,194*1,1 'Přepočtené koeficientem množství</t>
  </si>
  <si>
    <t>120</t>
  </si>
  <si>
    <t>781472291</t>
  </si>
  <si>
    <t>Montáž keramických obkladů stěn lepených cementovým flexibilním lepidlem Příplatek k cenám za plochu do 10 m2 jednotlivě</t>
  </si>
  <si>
    <t>-871874229</t>
  </si>
  <si>
    <t>https://podminky.urs.cz/item/CS_URS_2024_01/781472291</t>
  </si>
  <si>
    <t>121</t>
  </si>
  <si>
    <t>781473810</t>
  </si>
  <si>
    <t>Demontáž obkladů z dlaždic keramických lepených</t>
  </si>
  <si>
    <t>-935056690</t>
  </si>
  <si>
    <t>https://podminky.urs.cz/item/CS_URS_2024_01/781473810</t>
  </si>
  <si>
    <t>(1,10+2,50)*2*2,00</t>
  </si>
  <si>
    <t>(1,50+1,45)*2*2,00-0,70*1,97</t>
  </si>
  <si>
    <t>(1,50+0,95)*2*2,00-0,70*1,97</t>
  </si>
  <si>
    <t>(1,035+2,50)*2*2,00</t>
  </si>
  <si>
    <t>122</t>
  </si>
  <si>
    <t>781492211</t>
  </si>
  <si>
    <t>Obklad - dokončující práce montáž profilu lepeného flexibilním cementovým lepidlem rohového</t>
  </si>
  <si>
    <t>-2142661132</t>
  </si>
  <si>
    <t>https://podminky.urs.cz/item/CS_URS_2024_01/781492211</t>
  </si>
  <si>
    <t>2,00*5</t>
  </si>
  <si>
    <t>123</t>
  </si>
  <si>
    <t>28342000.1</t>
  </si>
  <si>
    <t>lišta rohová PVC</t>
  </si>
  <si>
    <t>-1514629476</t>
  </si>
  <si>
    <t>10*1,05 'Přepočtené koeficientem množství</t>
  </si>
  <si>
    <t>124</t>
  </si>
  <si>
    <t>781492251</t>
  </si>
  <si>
    <t>Obklad - dokončující práce montáž profilu lepeného flexibilním cementovým lepidlem ukončovacího</t>
  </si>
  <si>
    <t>1767462163</t>
  </si>
  <si>
    <t>https://podminky.urs.cz/item/CS_URS_2024_01/781492251</t>
  </si>
  <si>
    <t>(1,35+1,25)*2</t>
  </si>
  <si>
    <t>(1,35+0,875)*2</t>
  </si>
  <si>
    <t>125</t>
  </si>
  <si>
    <t>28342000.2</t>
  </si>
  <si>
    <t>lišta ukončovací PVC</t>
  </si>
  <si>
    <t>-747628438</t>
  </si>
  <si>
    <t>19,3*1,05 'Přepočtené koeficientem množství</t>
  </si>
  <si>
    <t>126</t>
  </si>
  <si>
    <t>998781111</t>
  </si>
  <si>
    <t>Přesun hmot pro obklady keramické stanovený z hmotnosti přesunovaného materiálu vodorovná dopravní vzdálenost do 50 m s omezením mechanizace v objektech výšky do 6 m</t>
  </si>
  <si>
    <t>-2020966499</t>
  </si>
  <si>
    <t>https://podminky.urs.cz/item/CS_URS_2024_01/998781111</t>
  </si>
  <si>
    <t>783</t>
  </si>
  <si>
    <t>Dokončovací práce - nátěry</t>
  </si>
  <si>
    <t>127</t>
  </si>
  <si>
    <t>783201403</t>
  </si>
  <si>
    <t>Příprava podkladu tesařských konstrukcí před provedením nátěru oprášení</t>
  </si>
  <si>
    <t>1453346362</t>
  </si>
  <si>
    <t>https://podminky.urs.cz/item/CS_URS_2024_01/783201403</t>
  </si>
  <si>
    <t>128</t>
  </si>
  <si>
    <t>783213101</t>
  </si>
  <si>
    <t>Napouštěcí nátěr tesařských konstrukcí zabudovaných do konstrukce jednonásobný syntetický</t>
  </si>
  <si>
    <t>-1082285151</t>
  </si>
  <si>
    <t>https://podminky.urs.cz/item/CS_URS_2024_01/783213101</t>
  </si>
  <si>
    <t>129</t>
  </si>
  <si>
    <t>783218111</t>
  </si>
  <si>
    <t>Lazurovací nátěr tesařských konstrukcí dvojnásobný syntetický</t>
  </si>
  <si>
    <t>-1877862751</t>
  </si>
  <si>
    <t>https://podminky.urs.cz/item/CS_URS_2024_01/783218111</t>
  </si>
  <si>
    <t>"Podbití střechy</t>
  </si>
  <si>
    <t>130</t>
  </si>
  <si>
    <t>783301313</t>
  </si>
  <si>
    <t>Příprava podkladu zámečnických konstrukcí před provedením nátěru odmaštění odmašťovačem ředidlovým</t>
  </si>
  <si>
    <t>1216143073</t>
  </si>
  <si>
    <t>https://podminky.urs.cz/item/CS_URS_2024_01/783301313</t>
  </si>
  <si>
    <t>131</t>
  </si>
  <si>
    <t>783315101</t>
  </si>
  <si>
    <t>Mezinátěr zámečnických konstrukcí jednonásobný syntetický standardní</t>
  </si>
  <si>
    <t>1452274981</t>
  </si>
  <si>
    <t>https://podminky.urs.cz/item/CS_URS_2024_01/783315101</t>
  </si>
  <si>
    <t>132</t>
  </si>
  <si>
    <t>783317101</t>
  </si>
  <si>
    <t>Krycí nátěr (email) zámečnických konstrukcí jednonásobný syntetický standardní</t>
  </si>
  <si>
    <t>2029923745</t>
  </si>
  <si>
    <t>https://podminky.urs.cz/item/CS_URS_2024_01/783317101</t>
  </si>
  <si>
    <t>Poznámka k položce:_x000d_
- bílá RAL 9016</t>
  </si>
  <si>
    <t>"nátěr zárubní</t>
  </si>
  <si>
    <t>(0,70+1,97*2)*(0,15+0,05*2)*5</t>
  </si>
  <si>
    <t>(0,70+1,97*2)*(0,30+0,05*2)*2</t>
  </si>
  <si>
    <t>133</t>
  </si>
  <si>
    <t>783324101</t>
  </si>
  <si>
    <t>Základní nátěr zámečnických konstrukcí jednonásobný akrylátový</t>
  </si>
  <si>
    <t>-889995451</t>
  </si>
  <si>
    <t>https://podminky.urs.cz/item/CS_URS_2024_01/783324101</t>
  </si>
  <si>
    <t>134</t>
  </si>
  <si>
    <t>783601307</t>
  </si>
  <si>
    <t>Příprava podkladu otopných těles před provedením nátěrů žebrových trub odmaštěním rozpouštědlovým</t>
  </si>
  <si>
    <t>452292166</t>
  </si>
  <si>
    <t>https://podminky.urs.cz/item/CS_URS_2024_01/783601307</t>
  </si>
  <si>
    <t>135</t>
  </si>
  <si>
    <t>783601713</t>
  </si>
  <si>
    <t>Příprava podkladu armatur a kovových potrubí před provedením nátěru potrubí do DN 50 mm odmaštěním, odmašťovačem vodou ředitelným</t>
  </si>
  <si>
    <t>-332364046</t>
  </si>
  <si>
    <t>https://podminky.urs.cz/item/CS_URS_2024_01/783601713</t>
  </si>
  <si>
    <t>136</t>
  </si>
  <si>
    <t>783617107</t>
  </si>
  <si>
    <t>Krycí nátěr (email) otopných těles žebrových trub dvojnásobný syntetický</t>
  </si>
  <si>
    <t>1335957980</t>
  </si>
  <si>
    <t>https://podminky.urs.cz/item/CS_URS_2024_01/783617107</t>
  </si>
  <si>
    <t>"jídelna - 2 otopná tělesa</t>
  </si>
  <si>
    <t>0,60*0,20*2*20*2</t>
  </si>
  <si>
    <t>137</t>
  </si>
  <si>
    <t>783617615</t>
  </si>
  <si>
    <t>Krycí nátěr (email) armatur a kovových potrubí potrubí do DN 50 mm dvojnásobný syntetický tepelně odolný</t>
  </si>
  <si>
    <t>-1080562954</t>
  </si>
  <si>
    <t>https://podminky.urs.cz/item/CS_URS_2024_01/783617615</t>
  </si>
  <si>
    <t>"předpoklad:</t>
  </si>
  <si>
    <t>138</t>
  </si>
  <si>
    <t>783990010.1</t>
  </si>
  <si>
    <t>Protiplísňový nástřik stávajícího zdiva po otlučení omítky</t>
  </si>
  <si>
    <t>1160434617</t>
  </si>
  <si>
    <t>Poznámka k položce:_x000d_
- ošetření a desinfekce zdiva</t>
  </si>
  <si>
    <t>BOW+BOWo+BKO</t>
  </si>
  <si>
    <t>784</t>
  </si>
  <si>
    <t>Dokončovací práce - malby a tapety</t>
  </si>
  <si>
    <t>139</t>
  </si>
  <si>
    <t>784181121</t>
  </si>
  <si>
    <t>Penetrace podkladu jednonásobná hloubková akrylátová bezbarvá v místnostech výšky do 3,80 m</t>
  </si>
  <si>
    <t>-1066182624</t>
  </si>
  <si>
    <t>https://podminky.urs.cz/item/CS_URS_2024_01/784181121</t>
  </si>
  <si>
    <t>140</t>
  </si>
  <si>
    <t>784211101</t>
  </si>
  <si>
    <t>Malby z malířských směsí oděruvzdorných za mokra dvojnásobné, bílé za mokra oděruvzdorné výborně v místnostech výšky do 3,80 m</t>
  </si>
  <si>
    <t>-365499291</t>
  </si>
  <si>
    <t>https://podminky.urs.cz/item/CS_URS_2024_01/784211101</t>
  </si>
  <si>
    <t>"stěny</t>
  </si>
  <si>
    <t>OmW+OmHW+SDK1+SDK2+OmSW</t>
  </si>
  <si>
    <t>"odpočet keramických obkladů</t>
  </si>
  <si>
    <t>-KO</t>
  </si>
  <si>
    <t>"stropy</t>
  </si>
  <si>
    <t>B - Zdravotní technika</t>
  </si>
  <si>
    <t>721 - Vodovod a kanalizace</t>
  </si>
  <si>
    <t xml:space="preserve">    721.1 - Vodovod</t>
  </si>
  <si>
    <t xml:space="preserve">    721.2 - Zařizovací předměty</t>
  </si>
  <si>
    <t xml:space="preserve">    721.3 - Tepelné izolace</t>
  </si>
  <si>
    <t xml:space="preserve">    721.4 - Kanalizace</t>
  </si>
  <si>
    <t xml:space="preserve">    721.5 - Ostatní náíklady</t>
  </si>
  <si>
    <t>721</t>
  </si>
  <si>
    <t>Vodovod a kanalizace</t>
  </si>
  <si>
    <t>721.1</t>
  </si>
  <si>
    <t>Vodovod</t>
  </si>
  <si>
    <t>1.01</t>
  </si>
  <si>
    <t>Potrubí PPR 20</t>
  </si>
  <si>
    <t>1.02</t>
  </si>
  <si>
    <t>Potrubí PPR 25</t>
  </si>
  <si>
    <t>721.2</t>
  </si>
  <si>
    <t>Zařizovací předměty</t>
  </si>
  <si>
    <t>2.01</t>
  </si>
  <si>
    <t>Umyvadlo 55cm Jika</t>
  </si>
  <si>
    <t>2.02</t>
  </si>
  <si>
    <t>Umyvadlový sifon nerez</t>
  </si>
  <si>
    <t>2.03</t>
  </si>
  <si>
    <t>Umyvadlová baterie páková, stojánková</t>
  </si>
  <si>
    <t>2.04</t>
  </si>
  <si>
    <t>Montážní šrouby</t>
  </si>
  <si>
    <t>2.05</t>
  </si>
  <si>
    <t>Rohový ventil s filtrem 1/2"</t>
  </si>
  <si>
    <t>2.09</t>
  </si>
  <si>
    <t>Předstěnový systém WC</t>
  </si>
  <si>
    <t>2.10</t>
  </si>
  <si>
    <t>Závěsný klozet Lyra plus 2338.0</t>
  </si>
  <si>
    <t>2.11</t>
  </si>
  <si>
    <t>721.3</t>
  </si>
  <si>
    <t>Tepelné izolace</t>
  </si>
  <si>
    <t>3.01</t>
  </si>
  <si>
    <t>Tepelná izolace návleková</t>
  </si>
  <si>
    <t>721.4</t>
  </si>
  <si>
    <t>Kanalizace</t>
  </si>
  <si>
    <t>4.01</t>
  </si>
  <si>
    <t>Potrubí KG 160 vč. odboček, kolen, oblouků a napojení</t>
  </si>
  <si>
    <t>bm</t>
  </si>
  <si>
    <t>Pol1</t>
  </si>
  <si>
    <t>Geiger se spodní výpustí</t>
  </si>
  <si>
    <t>ks</t>
  </si>
  <si>
    <t>4.02</t>
  </si>
  <si>
    <t>Potrubí HT 110</t>
  </si>
  <si>
    <t>4.03</t>
  </si>
  <si>
    <t>Přivzdušňování HL 905</t>
  </si>
  <si>
    <t>721.5</t>
  </si>
  <si>
    <t>Ostatní náíklady</t>
  </si>
  <si>
    <t>5.01</t>
  </si>
  <si>
    <t>Dezinfekce potrubí a tlaková zkouška vodovodu</t>
  </si>
  <si>
    <t>5.02</t>
  </si>
  <si>
    <t>Demontáž stávajících předmětů</t>
  </si>
  <si>
    <t>5.03</t>
  </si>
  <si>
    <t>Úprava rozvodu po demontáži potrubí</t>
  </si>
  <si>
    <t>5.04</t>
  </si>
  <si>
    <t>Osazení nových zařizovacích předmětů</t>
  </si>
  <si>
    <t>5.05</t>
  </si>
  <si>
    <t>Demontáž stávajícího potrubí</t>
  </si>
  <si>
    <t>5.06</t>
  </si>
  <si>
    <t>Pomocný montážní materiál</t>
  </si>
  <si>
    <t>C - Vytápění</t>
  </si>
  <si>
    <t>731 - Vytápění</t>
  </si>
  <si>
    <t xml:space="preserve">    731.1 - Rozvod potrubí</t>
  </si>
  <si>
    <t xml:space="preserve">    731.2 - Armatury</t>
  </si>
  <si>
    <t xml:space="preserve">    731.3 - Otopná tělesa</t>
  </si>
  <si>
    <t xml:space="preserve">    731.5 - Ostatní náklady</t>
  </si>
  <si>
    <t xml:space="preserve">    731.6 - Montáž</t>
  </si>
  <si>
    <t>731</t>
  </si>
  <si>
    <t>731.1</t>
  </si>
  <si>
    <t>Rozvod potrubí</t>
  </si>
  <si>
    <t>Potrubí měděné polotvrdé, 15x1 mm</t>
  </si>
  <si>
    <t>Potrubí měděné polotvrdé, 18x1 mm</t>
  </si>
  <si>
    <t>1.03</t>
  </si>
  <si>
    <t>Přesun hmot v objektech do 100m</t>
  </si>
  <si>
    <t>731.2</t>
  </si>
  <si>
    <t>Armatury</t>
  </si>
  <si>
    <t>Radiátorový termostatický ventil 1/2", rohový, RA-DV</t>
  </si>
  <si>
    <t>Termostatická hlavice</t>
  </si>
  <si>
    <t>Radiátorové šroubení 1/2" rohové</t>
  </si>
  <si>
    <t>731.3</t>
  </si>
  <si>
    <t>Otopná tělesa</t>
  </si>
  <si>
    <t>Demontáž stávajících radiátorů, části potrubí potrubí dle potřeby/stavu</t>
  </si>
  <si>
    <t>3.02</t>
  </si>
  <si>
    <t>Montáž radiátorů</t>
  </si>
  <si>
    <t>731.5</t>
  </si>
  <si>
    <t>Ostatní náklady</t>
  </si>
  <si>
    <t>Topná a tlaková zkouška</t>
  </si>
  <si>
    <t>hod</t>
  </si>
  <si>
    <t>Uvedení do provozu (zaregulování)</t>
  </si>
  <si>
    <t>731.6</t>
  </si>
  <si>
    <t>Montáž</t>
  </si>
  <si>
    <t>6.01</t>
  </si>
  <si>
    <t>Montáž zařízení</t>
  </si>
  <si>
    <t>%</t>
  </si>
  <si>
    <t>VRN - Vedlejší a ostatní rozpočtové náklady</t>
  </si>
  <si>
    <t>Na náměstí 10, Jankov</t>
  </si>
  <si>
    <t>Obec Jankov, Na náměstí 14, 257 03 Jankov</t>
  </si>
  <si>
    <t>Ing. Vít Kocourek, Prosecká 683/115, 190 00 Praha</t>
  </si>
  <si>
    <t>Tomáš Vašek, Sněhurčina 710, 460 15 Liberec 15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</si>
  <si>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</si>
  <si>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</si>
  <si>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</si>
  <si>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</si>
  <si>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</si>
  <si>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</si>
  <si>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</si>
  <si>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</si>
  <si>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</si>
  <si>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</si>
  <si>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</si>
  <si>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410625588</t>
  </si>
  <si>
    <t>https://podminky.urs.cz/item/CS_URS_2024_01/013254000</t>
  </si>
  <si>
    <t>Poznámka k položce:_x000d_
- dle požadavku PD a SoD</t>
  </si>
  <si>
    <t>VRN3</t>
  </si>
  <si>
    <t>Zařízení staveniště</t>
  </si>
  <si>
    <t>030001000</t>
  </si>
  <si>
    <t>-1933167600</t>
  </si>
  <si>
    <t>https://podminky.urs.cz/item/CS_URS_2024_01/030001000</t>
  </si>
  <si>
    <t>039002000</t>
  </si>
  <si>
    <t>Zrušení zařízení staveniště</t>
  </si>
  <si>
    <t>1201609216</t>
  </si>
  <si>
    <t>https://podminky.urs.cz/item/CS_URS_2024_01/039002000</t>
  </si>
  <si>
    <t>Poznámka k položce:_x000d_
- včetně úklidu staveniště po dokončení stavebních prací</t>
  </si>
  <si>
    <t>VRN4</t>
  </si>
  <si>
    <t>Inženýrská činnost</t>
  </si>
  <si>
    <t>045002000</t>
  </si>
  <si>
    <t>Kompletační a koordinační činnost</t>
  </si>
  <si>
    <t>1238161079</t>
  </si>
  <si>
    <t>https://podminky.urs.cz/item/CS_URS_2024_01/045002000</t>
  </si>
  <si>
    <t>VRN7</t>
  </si>
  <si>
    <t>Provozní vlivy</t>
  </si>
  <si>
    <t>071002000</t>
  </si>
  <si>
    <t>Provoz investora, třetích osob</t>
  </si>
  <si>
    <t>-363280321</t>
  </si>
  <si>
    <t>https://podminky.urs.cz/item/CS_URS_2024_01/071002000</t>
  </si>
  <si>
    <t>Poznámka k položce:_x000d_
- ztížené podmínky z důvodu provozu MŠ, omezení doby hlučných prací apod.</t>
  </si>
  <si>
    <t>SEZNAM FIGUR</t>
  </si>
  <si>
    <t>Výměra</t>
  </si>
  <si>
    <t xml:space="preserve"> A</t>
  </si>
  <si>
    <t>Použití figury:</t>
  </si>
  <si>
    <t>Samonivelační stěrka podlah pevnosti 30 MPa tl přes 3 do 5 mm</t>
  </si>
  <si>
    <t>Demontáž obkladů z obkladaček keramických lepených</t>
  </si>
  <si>
    <t>Otlučení (osekání) vnitřní vápenné nebo vápenocementové omítky stěn v rozsahu přes 50 do 100 %</t>
  </si>
  <si>
    <t>Bourání kontaktního zateplení z polystyrenových desek tl do 60 mm</t>
  </si>
  <si>
    <t>Vyrovnání podkladu vnějších stěn maltou cementovou tl do 10 mm</t>
  </si>
  <si>
    <t>Odstranění izolace proti zemní vlhkosti svislé</t>
  </si>
  <si>
    <t>Otlučení (osekání) cementových omítek vnějších ploch v rozsahu přes 40 do 50 %</t>
  </si>
  <si>
    <t>Ruční dočištění ploch stěn, rubu kleneb a podlah ocelových kartáči</t>
  </si>
  <si>
    <t>Omítka sanační jádrová vnitřních stěn nanášená ručně</t>
  </si>
  <si>
    <t>Rozebrání dlažeb při překopech komunikací pro pěší ze zámkové dlažby ručně</t>
  </si>
  <si>
    <t>Kladení zámkové dlažby komunikací pro pěší ručně tl 60 mm skupiny A pl do 50 m2</t>
  </si>
  <si>
    <t>Očištění zámkových dlaždic se spárováním z kameniva těženého při překopech inženýrských sítí</t>
  </si>
  <si>
    <t>Obložení stropu z cementotřískových desek tl 16 mm broušených na pero a drážku šroubovaných</t>
  </si>
  <si>
    <t>Demontáž obložení stropů z desek cementotřískových tl do 16 mm na pero a drážku šroubovaných</t>
  </si>
  <si>
    <t>Oprášení tesařských konstrukcí před provedením nátěru</t>
  </si>
  <si>
    <t>Napouštěcí jednonásobný syntetický nátěr tesařských konstrukcí zabudovaných do konstrukce</t>
  </si>
  <si>
    <t>Lazurovací dvojnásobný syntetický nátěr tesařských konstrukcí</t>
  </si>
  <si>
    <t>Zřízení vrstvy z geotextilie v rovině nebo ve sklonu do 1:5 š do 3 m</t>
  </si>
  <si>
    <t>Provedení izolace proti zemní vlhkosti pásy přitavením svislé NAIP</t>
  </si>
  <si>
    <t>Provedení izolace proti zemní vlhkosti svislé za studena nátěrem penetračním</t>
  </si>
  <si>
    <t>Hloubení nezapažených jam v soudržných horninách třídy těžitelnosti I skupiny 3 ručně</t>
  </si>
  <si>
    <t>Vodorovné přemístění přes 9 000 do 10000 m výkopku/sypaniny z horniny třídy těžitelnosti I skupiny 1 až 3</t>
  </si>
  <si>
    <t>Příplatek k vodorovnému přemístění výkopku/sypaniny z horniny třídy těžitelnosti I skupiny 1 až 3 ZKD 1000 m přes 10000 m</t>
  </si>
  <si>
    <t>Montáž podlah keramických reliéfních nebo z dekorů lepených cementovým flexibilním lepidlem přes 22 do 25 ks/m2</t>
  </si>
  <si>
    <t>Nátěr penetrační na podlahu</t>
  </si>
  <si>
    <t>Příplatek k montáži podlah keramických lepených cementovým flexibilním lepidlem za plochu do 5 m2</t>
  </si>
  <si>
    <t>Příplatek k montáži podlah keramických lepených cementovým flexibilním lepidlem za pokládku na koso</t>
  </si>
  <si>
    <t>Dvojnásobné bílé malby ze směsí za mokra výborně oděruvzdorných v místnostech v do 3,80 m</t>
  </si>
  <si>
    <t>Lešení pomocné pro objekty pozemních staveb s lešeňovou podlahou v do 1,9 m zatížení do 150 kg/m2</t>
  </si>
  <si>
    <t>Montáž obkladů keramických hladkých lepených cementovým flexibilním lepidlem přes 22 do 25 ks/m2</t>
  </si>
  <si>
    <t>Nátěr penetrační na stěnu</t>
  </si>
  <si>
    <t>Hloubková jednonásobná bezbarvá penetrace podkladu v místnostech v do 3,80 m</t>
  </si>
  <si>
    <t>Tenkovrstvá akrylátová mozaiková jemnozrnná omítka vnějších stěn</t>
  </si>
  <si>
    <t>Penetrační akrylátový nátěr vnějších mozaikových tenkovrstvých omítek stěn</t>
  </si>
  <si>
    <t>Montáž kontaktního zateplení vnějších stěn lepením a mechanickým kotvením polystyrénových desek do betonu a zdiva tl přes 40 do 80 mm</t>
  </si>
  <si>
    <t>Montáž izolace tepelné stěn lepením celoplošně rohoží, pásů, dílců, desek</t>
  </si>
  <si>
    <t>Krycí dvojnásobný syntetický tepelně odolný nátěr potrubí DN do 50 mm</t>
  </si>
  <si>
    <t>Odmaštění vodou ředitelným odmašťovačem potrubí DN do 50 mm</t>
  </si>
  <si>
    <t>Krycí dvojnásobný syntetický nátěr žebrových trub</t>
  </si>
  <si>
    <t>Odmaštění žebrových trub rozpouštědlovým odmašťovačem před provedením nátěru</t>
  </si>
  <si>
    <t>Krycí jednonásobný syntetický standardní nátěr zámečnických konstrukcí</t>
  </si>
  <si>
    <t>Odmaštění zámečnických konstrukcí ředidlovým odmašťovačem</t>
  </si>
  <si>
    <t>Mezinátěr jednonásobný syntetický standardní zámečnických konstrukcí</t>
  </si>
  <si>
    <t>Základní jednonásobný akrylátový nátěr zámečnických konstrukcí</t>
  </si>
  <si>
    <t>Obsypání potrubí ručně sypaninou bez prohození, uloženou do 3 m</t>
  </si>
  <si>
    <t>Vápenocementová omítka hladká jednovrstvá vnitřních stěn nanášená ručně</t>
  </si>
  <si>
    <t>Cementový postřik vnitřních stěn nanášený celoplošně ručně</t>
  </si>
  <si>
    <t>Polymercementový spojovací můstek vnitřních stěn nanášený ručně</t>
  </si>
  <si>
    <t>Penetrační disperzní nátěr vnitřních stěn nanášený ručně</t>
  </si>
  <si>
    <t>Vápenocementová omítka štuková dvouvrstvá vnitřních stěn nanášená strojně</t>
  </si>
  <si>
    <t>Sanační postřik vnitřních stěn nanášený celoplošně ručně</t>
  </si>
  <si>
    <t>Sanační štuk vnitřních stěn tloušťky do 3 mm</t>
  </si>
  <si>
    <t>Rozprostření ornice tl vrstvy do 200 mm v rovině nebo ve svahu do 1:5 ručně</t>
  </si>
  <si>
    <t>Založení parkového trávníku výsevem pl do 1000 m2 v rovině a ve svahu do 1:5</t>
  </si>
  <si>
    <t>Hloubení nezapažených rýh šířky do 2000 mm v soudržných horninách třídy těžitelnosti I skupiny 3 ručně</t>
  </si>
  <si>
    <t>Hloubení nezapažených rýh šířky do 800 mm v soudržných horninách třídy těžitelnosti I skupiny 3 ručně</t>
  </si>
  <si>
    <t>Poplatek za uložení na skládce (skládkovné) stavebního odpadu betonového kód odpadu 17 01 01</t>
  </si>
  <si>
    <t>Vnitrostaveništní doprava suti a vybouraných hmot pro budovy v do 6 m s omezením mechanizace</t>
  </si>
  <si>
    <t>Odvoz suti a vybouraných hmot na skládku nebo meziskládku do 1 km se složením</t>
  </si>
  <si>
    <t>Příplatek k odvozu suti a vybouraných hmot na skládku ZKD 1 km přes 1 km</t>
  </si>
  <si>
    <t>Poplatek za uložení na skládce (skládkovné) stavebního odpadu směsného kód odpadu 17 09 04</t>
  </si>
  <si>
    <t>Poplatek za uložení na skládce (skládkovné) stavebního odpadu izolací kód odpadu 17 06 04</t>
  </si>
  <si>
    <t>Poplatek za uložení na skládce (skládkovné) stavebního odpadu dřevěného kód odpadu 17 02 01</t>
  </si>
  <si>
    <t>Poplatek za uložení na skládce (skládkovné) stavebního odpadu ze směsí nebo oddělených frakcí betonu, cihel a keramických výrobků kód odpadu 17 01 07</t>
  </si>
  <si>
    <t>SDK stěna předsazená základní penetrační nátěr</t>
  </si>
  <si>
    <t>Montáž profilů ukončovacích lepených flexibilním cementovým lepidlem</t>
  </si>
  <si>
    <t>Zásyp jam, šachet rýh nebo kolem objektů sypaninou se zhutněním</t>
  </si>
  <si>
    <t>ZD</t>
  </si>
  <si>
    <t>Zámková dlažba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</si>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</sst>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023" TargetMode="External" /><Relationship Id="rId2" Type="http://schemas.openxmlformats.org/officeDocument/2006/relationships/hyperlink" Target="https://podminky.urs.cz/item/CS_URS_2024_01/113107131" TargetMode="External" /><Relationship Id="rId3" Type="http://schemas.openxmlformats.org/officeDocument/2006/relationships/hyperlink" Target="https://podminky.urs.cz/item/CS_URS_2024_01/113204111" TargetMode="External" /><Relationship Id="rId4" Type="http://schemas.openxmlformats.org/officeDocument/2006/relationships/hyperlink" Target="https://podminky.urs.cz/item/CS_URS_2024_01/119003223" TargetMode="External" /><Relationship Id="rId5" Type="http://schemas.openxmlformats.org/officeDocument/2006/relationships/hyperlink" Target="https://podminky.urs.cz/item/CS_URS_2024_01/119003224" TargetMode="External" /><Relationship Id="rId6" Type="http://schemas.openxmlformats.org/officeDocument/2006/relationships/hyperlink" Target="https://podminky.urs.cz/item/CS_URS_2024_01/131213701" TargetMode="External" /><Relationship Id="rId7" Type="http://schemas.openxmlformats.org/officeDocument/2006/relationships/hyperlink" Target="https://podminky.urs.cz/item/CS_URS_2024_01/132212131" TargetMode="External" /><Relationship Id="rId8" Type="http://schemas.openxmlformats.org/officeDocument/2006/relationships/hyperlink" Target="https://podminky.urs.cz/item/CS_URS_2024_01/132212331" TargetMode="External" /><Relationship Id="rId9" Type="http://schemas.openxmlformats.org/officeDocument/2006/relationships/hyperlink" Target="https://podminky.urs.cz/item/CS_URS_2024_01/162751117" TargetMode="External" /><Relationship Id="rId10" Type="http://schemas.openxmlformats.org/officeDocument/2006/relationships/hyperlink" Target="https://podminky.urs.cz/item/CS_URS_2024_01/162751119" TargetMode="External" /><Relationship Id="rId11" Type="http://schemas.openxmlformats.org/officeDocument/2006/relationships/hyperlink" Target="https://podminky.urs.cz/item/CS_URS_2024_01/174151101" TargetMode="External" /><Relationship Id="rId12" Type="http://schemas.openxmlformats.org/officeDocument/2006/relationships/hyperlink" Target="https://podminky.urs.cz/item/CS_URS_2024_01/175111101" TargetMode="External" /><Relationship Id="rId13" Type="http://schemas.openxmlformats.org/officeDocument/2006/relationships/hyperlink" Target="https://podminky.urs.cz/item/CS_URS_2024_01/181311103" TargetMode="External" /><Relationship Id="rId14" Type="http://schemas.openxmlformats.org/officeDocument/2006/relationships/hyperlink" Target="https://podminky.urs.cz/item/CS_URS_2024_01/181411131" TargetMode="External" /><Relationship Id="rId15" Type="http://schemas.openxmlformats.org/officeDocument/2006/relationships/hyperlink" Target="https://podminky.urs.cz/item/CS_URS_2024_01/212532111" TargetMode="External" /><Relationship Id="rId16" Type="http://schemas.openxmlformats.org/officeDocument/2006/relationships/hyperlink" Target="https://podminky.urs.cz/item/CS_URS_2024_01/213141111" TargetMode="External" /><Relationship Id="rId17" Type="http://schemas.openxmlformats.org/officeDocument/2006/relationships/hyperlink" Target="https://podminky.urs.cz/item/CS_URS_2024_01/596211110" TargetMode="External" /><Relationship Id="rId18" Type="http://schemas.openxmlformats.org/officeDocument/2006/relationships/hyperlink" Target="https://podminky.urs.cz/item/CS_URS_2024_01/612131101" TargetMode="External" /><Relationship Id="rId19" Type="http://schemas.openxmlformats.org/officeDocument/2006/relationships/hyperlink" Target="https://podminky.urs.cz/item/CS_URS_2024_01/612131111" TargetMode="External" /><Relationship Id="rId20" Type="http://schemas.openxmlformats.org/officeDocument/2006/relationships/hyperlink" Target="https://podminky.urs.cz/item/CS_URS_2024_01/612131121" TargetMode="External" /><Relationship Id="rId21" Type="http://schemas.openxmlformats.org/officeDocument/2006/relationships/hyperlink" Target="https://podminky.urs.cz/item/CS_URS_2024_01/612131151" TargetMode="External" /><Relationship Id="rId22" Type="http://schemas.openxmlformats.org/officeDocument/2006/relationships/hyperlink" Target="https://podminky.urs.cz/item/CS_URS_2024_01/612321121" TargetMode="External" /><Relationship Id="rId23" Type="http://schemas.openxmlformats.org/officeDocument/2006/relationships/hyperlink" Target="https://podminky.urs.cz/item/CS_URS_2024_01/612321341" TargetMode="External" /><Relationship Id="rId24" Type="http://schemas.openxmlformats.org/officeDocument/2006/relationships/hyperlink" Target="https://podminky.urs.cz/item/CS_URS_2024_01/612325131" TargetMode="External" /><Relationship Id="rId25" Type="http://schemas.openxmlformats.org/officeDocument/2006/relationships/hyperlink" Target="https://podminky.urs.cz/item/CS_URS_2024_01/612328131" TargetMode="External" /><Relationship Id="rId26" Type="http://schemas.openxmlformats.org/officeDocument/2006/relationships/hyperlink" Target="https://podminky.urs.cz/item/CS_URS_2024_01/622135002" TargetMode="External" /><Relationship Id="rId27" Type="http://schemas.openxmlformats.org/officeDocument/2006/relationships/hyperlink" Target="https://podminky.urs.cz/item/CS_URS_2024_01/622151021" TargetMode="External" /><Relationship Id="rId28" Type="http://schemas.openxmlformats.org/officeDocument/2006/relationships/hyperlink" Target="https://podminky.urs.cz/item/CS_URS_2024_01/622211011" TargetMode="External" /><Relationship Id="rId29" Type="http://schemas.openxmlformats.org/officeDocument/2006/relationships/hyperlink" Target="https://podminky.urs.cz/item/CS_URS_2024_01/622252002" TargetMode="External" /><Relationship Id="rId30" Type="http://schemas.openxmlformats.org/officeDocument/2006/relationships/hyperlink" Target="https://podminky.urs.cz/item/CS_URS_2024_01/622511102" TargetMode="External" /><Relationship Id="rId31" Type="http://schemas.openxmlformats.org/officeDocument/2006/relationships/hyperlink" Target="https://podminky.urs.cz/item/CS_URS_2024_01/642944121" TargetMode="External" /><Relationship Id="rId32" Type="http://schemas.openxmlformats.org/officeDocument/2006/relationships/hyperlink" Target="https://podminky.urs.cz/item/CS_URS_2024_01/916331112" TargetMode="External" /><Relationship Id="rId33" Type="http://schemas.openxmlformats.org/officeDocument/2006/relationships/hyperlink" Target="https://podminky.urs.cz/item/CS_URS_2024_01/935112211" TargetMode="External" /><Relationship Id="rId34" Type="http://schemas.openxmlformats.org/officeDocument/2006/relationships/hyperlink" Target="https://podminky.urs.cz/item/CS_URS_2024_01/936124112" TargetMode="External" /><Relationship Id="rId35" Type="http://schemas.openxmlformats.org/officeDocument/2006/relationships/hyperlink" Target="https://podminky.urs.cz/item/CS_URS_2024_01/949101111" TargetMode="External" /><Relationship Id="rId36" Type="http://schemas.openxmlformats.org/officeDocument/2006/relationships/hyperlink" Target="https://podminky.urs.cz/item/CS_URS_2024_01/952901111" TargetMode="External" /><Relationship Id="rId37" Type="http://schemas.openxmlformats.org/officeDocument/2006/relationships/hyperlink" Target="https://podminky.urs.cz/item/CS_URS_2024_01/966001211" TargetMode="External" /><Relationship Id="rId38" Type="http://schemas.openxmlformats.org/officeDocument/2006/relationships/hyperlink" Target="https://podminky.urs.cz/item/CS_URS_2024_01/966080101" TargetMode="External" /><Relationship Id="rId39" Type="http://schemas.openxmlformats.org/officeDocument/2006/relationships/hyperlink" Target="https://podminky.urs.cz/item/CS_URS_2024_01/968062455" TargetMode="External" /><Relationship Id="rId40" Type="http://schemas.openxmlformats.org/officeDocument/2006/relationships/hyperlink" Target="https://podminky.urs.cz/item/CS_URS_2024_01/978013191" TargetMode="External" /><Relationship Id="rId41" Type="http://schemas.openxmlformats.org/officeDocument/2006/relationships/hyperlink" Target="https://podminky.urs.cz/item/CS_URS_2024_01/978036161" TargetMode="External" /><Relationship Id="rId42" Type="http://schemas.openxmlformats.org/officeDocument/2006/relationships/hyperlink" Target="https://podminky.urs.cz/item/CS_URS_2024_01/979021111" TargetMode="External" /><Relationship Id="rId43" Type="http://schemas.openxmlformats.org/officeDocument/2006/relationships/hyperlink" Target="https://podminky.urs.cz/item/CS_URS_2024_01/979051121" TargetMode="External" /><Relationship Id="rId44" Type="http://schemas.openxmlformats.org/officeDocument/2006/relationships/hyperlink" Target="https://podminky.urs.cz/item/CS_URS_2024_01/985131311" TargetMode="External" /><Relationship Id="rId45" Type="http://schemas.openxmlformats.org/officeDocument/2006/relationships/hyperlink" Target="https://podminky.urs.cz/item/CS_URS_2024_01/997013151" TargetMode="External" /><Relationship Id="rId46" Type="http://schemas.openxmlformats.org/officeDocument/2006/relationships/hyperlink" Target="https://podminky.urs.cz/item/CS_URS_2024_01/997013501" TargetMode="External" /><Relationship Id="rId47" Type="http://schemas.openxmlformats.org/officeDocument/2006/relationships/hyperlink" Target="https://podminky.urs.cz/item/CS_URS_2024_01/997013509" TargetMode="External" /><Relationship Id="rId48" Type="http://schemas.openxmlformats.org/officeDocument/2006/relationships/hyperlink" Target="https://podminky.urs.cz/item/CS_URS_2024_01/997013601" TargetMode="External" /><Relationship Id="rId49" Type="http://schemas.openxmlformats.org/officeDocument/2006/relationships/hyperlink" Target="https://podminky.urs.cz/item/CS_URS_2024_01/997013609" TargetMode="External" /><Relationship Id="rId50" Type="http://schemas.openxmlformats.org/officeDocument/2006/relationships/hyperlink" Target="https://podminky.urs.cz/item/CS_URS_2024_01/997013631" TargetMode="External" /><Relationship Id="rId51" Type="http://schemas.openxmlformats.org/officeDocument/2006/relationships/hyperlink" Target="https://podminky.urs.cz/item/CS_URS_2024_01/997013811" TargetMode="External" /><Relationship Id="rId52" Type="http://schemas.openxmlformats.org/officeDocument/2006/relationships/hyperlink" Target="https://podminky.urs.cz/item/CS_URS_2024_01/997013814" TargetMode="External" /><Relationship Id="rId53" Type="http://schemas.openxmlformats.org/officeDocument/2006/relationships/hyperlink" Target="https://podminky.urs.cz/item/CS_URS_2024_01/997013873" TargetMode="External" /><Relationship Id="rId54" Type="http://schemas.openxmlformats.org/officeDocument/2006/relationships/hyperlink" Target="https://podminky.urs.cz/item/CS_URS_2024_01/998011008" TargetMode="External" /><Relationship Id="rId55" Type="http://schemas.openxmlformats.org/officeDocument/2006/relationships/hyperlink" Target="https://podminky.urs.cz/item/CS_URS_2024_01/711112001" TargetMode="External" /><Relationship Id="rId56" Type="http://schemas.openxmlformats.org/officeDocument/2006/relationships/hyperlink" Target="https://podminky.urs.cz/item/CS_URS_2024_01/711131821" TargetMode="External" /><Relationship Id="rId57" Type="http://schemas.openxmlformats.org/officeDocument/2006/relationships/hyperlink" Target="https://podminky.urs.cz/item/CS_URS_2024_01/711142559" TargetMode="External" /><Relationship Id="rId58" Type="http://schemas.openxmlformats.org/officeDocument/2006/relationships/hyperlink" Target="https://podminky.urs.cz/item/CS_URS_2024_01/711161219" TargetMode="External" /><Relationship Id="rId59" Type="http://schemas.openxmlformats.org/officeDocument/2006/relationships/hyperlink" Target="https://podminky.urs.cz/item/CS_URS_2024_01/711161386" TargetMode="External" /><Relationship Id="rId60" Type="http://schemas.openxmlformats.org/officeDocument/2006/relationships/hyperlink" Target="https://podminky.urs.cz/item/CS_URS_2024_01/998711111" TargetMode="External" /><Relationship Id="rId61" Type="http://schemas.openxmlformats.org/officeDocument/2006/relationships/hyperlink" Target="https://podminky.urs.cz/item/CS_URS_2024_01/713131141" TargetMode="External" /><Relationship Id="rId62" Type="http://schemas.openxmlformats.org/officeDocument/2006/relationships/hyperlink" Target="https://podminky.urs.cz/item/CS_URS_2024_01/998713111" TargetMode="External" /><Relationship Id="rId63" Type="http://schemas.openxmlformats.org/officeDocument/2006/relationships/hyperlink" Target="https://podminky.urs.cz/item/CS_URS_2024_01/762420033" TargetMode="External" /><Relationship Id="rId64" Type="http://schemas.openxmlformats.org/officeDocument/2006/relationships/hyperlink" Target="https://podminky.urs.cz/item/CS_URS_2024_01/762420832" TargetMode="External" /><Relationship Id="rId65" Type="http://schemas.openxmlformats.org/officeDocument/2006/relationships/hyperlink" Target="https://podminky.urs.cz/item/CS_URS_2024_01/998762111" TargetMode="External" /><Relationship Id="rId66" Type="http://schemas.openxmlformats.org/officeDocument/2006/relationships/hyperlink" Target="https://podminky.urs.cz/item/CS_URS_2024_01/763121714" TargetMode="External" /><Relationship Id="rId67" Type="http://schemas.openxmlformats.org/officeDocument/2006/relationships/hyperlink" Target="https://podminky.urs.cz/item/CS_URS_2024_01/763172321" TargetMode="External" /><Relationship Id="rId68" Type="http://schemas.openxmlformats.org/officeDocument/2006/relationships/hyperlink" Target="https://podminky.urs.cz/item/CS_URS_2024_01/998763321" TargetMode="External" /><Relationship Id="rId69" Type="http://schemas.openxmlformats.org/officeDocument/2006/relationships/hyperlink" Target="https://podminky.urs.cz/item/CS_URS_2024_01/998764111" TargetMode="External" /><Relationship Id="rId70" Type="http://schemas.openxmlformats.org/officeDocument/2006/relationships/hyperlink" Target="https://podminky.urs.cz/item/CS_URS_2024_01/766491851" TargetMode="External" /><Relationship Id="rId71" Type="http://schemas.openxmlformats.org/officeDocument/2006/relationships/hyperlink" Target="https://podminky.urs.cz/item/CS_URS_2024_01/766695213" TargetMode="External" /><Relationship Id="rId72" Type="http://schemas.openxmlformats.org/officeDocument/2006/relationships/hyperlink" Target="https://podminky.urs.cz/item/CS_URS_2024_01/998766111" TargetMode="External" /><Relationship Id="rId73" Type="http://schemas.openxmlformats.org/officeDocument/2006/relationships/hyperlink" Target="https://podminky.urs.cz/item/CS_URS_2024_01/771121011" TargetMode="External" /><Relationship Id="rId74" Type="http://schemas.openxmlformats.org/officeDocument/2006/relationships/hyperlink" Target="https://podminky.urs.cz/item/CS_URS_2024_01/771151022" TargetMode="External" /><Relationship Id="rId75" Type="http://schemas.openxmlformats.org/officeDocument/2006/relationships/hyperlink" Target="https://podminky.urs.cz/item/CS_URS_2024_01/771573810" TargetMode="External" /><Relationship Id="rId76" Type="http://schemas.openxmlformats.org/officeDocument/2006/relationships/hyperlink" Target="https://podminky.urs.cz/item/CS_URS_2024_01/771574439" TargetMode="External" /><Relationship Id="rId77" Type="http://schemas.openxmlformats.org/officeDocument/2006/relationships/hyperlink" Target="https://podminky.urs.cz/item/CS_URS_2024_01/771577211" TargetMode="External" /><Relationship Id="rId78" Type="http://schemas.openxmlformats.org/officeDocument/2006/relationships/hyperlink" Target="https://podminky.urs.cz/item/CS_URS_2024_01/771577213" TargetMode="External" /><Relationship Id="rId79" Type="http://schemas.openxmlformats.org/officeDocument/2006/relationships/hyperlink" Target="https://podminky.urs.cz/item/CS_URS_2024_01/998771111" TargetMode="External" /><Relationship Id="rId80" Type="http://schemas.openxmlformats.org/officeDocument/2006/relationships/hyperlink" Target="https://podminky.urs.cz/item/CS_URS_2024_01/781121011" TargetMode="External" /><Relationship Id="rId81" Type="http://schemas.openxmlformats.org/officeDocument/2006/relationships/hyperlink" Target="https://podminky.urs.cz/item/CS_URS_2024_01/781472219" TargetMode="External" /><Relationship Id="rId82" Type="http://schemas.openxmlformats.org/officeDocument/2006/relationships/hyperlink" Target="https://podminky.urs.cz/item/CS_URS_2024_01/781472291" TargetMode="External" /><Relationship Id="rId83" Type="http://schemas.openxmlformats.org/officeDocument/2006/relationships/hyperlink" Target="https://podminky.urs.cz/item/CS_URS_2024_01/781473810" TargetMode="External" /><Relationship Id="rId84" Type="http://schemas.openxmlformats.org/officeDocument/2006/relationships/hyperlink" Target="https://podminky.urs.cz/item/CS_URS_2024_01/781492211" TargetMode="External" /><Relationship Id="rId85" Type="http://schemas.openxmlformats.org/officeDocument/2006/relationships/hyperlink" Target="https://podminky.urs.cz/item/CS_URS_2024_01/781492251" TargetMode="External" /><Relationship Id="rId86" Type="http://schemas.openxmlformats.org/officeDocument/2006/relationships/hyperlink" Target="https://podminky.urs.cz/item/CS_URS_2024_01/998781111" TargetMode="External" /><Relationship Id="rId87" Type="http://schemas.openxmlformats.org/officeDocument/2006/relationships/hyperlink" Target="https://podminky.urs.cz/item/CS_URS_2024_01/783201403" TargetMode="External" /><Relationship Id="rId88" Type="http://schemas.openxmlformats.org/officeDocument/2006/relationships/hyperlink" Target="https://podminky.urs.cz/item/CS_URS_2024_01/783213101" TargetMode="External" /><Relationship Id="rId89" Type="http://schemas.openxmlformats.org/officeDocument/2006/relationships/hyperlink" Target="https://podminky.urs.cz/item/CS_URS_2024_01/783218111" TargetMode="External" /><Relationship Id="rId90" Type="http://schemas.openxmlformats.org/officeDocument/2006/relationships/hyperlink" Target="https://podminky.urs.cz/item/CS_URS_2024_01/783301313" TargetMode="External" /><Relationship Id="rId91" Type="http://schemas.openxmlformats.org/officeDocument/2006/relationships/hyperlink" Target="https://podminky.urs.cz/item/CS_URS_2024_01/783315101" TargetMode="External" /><Relationship Id="rId92" Type="http://schemas.openxmlformats.org/officeDocument/2006/relationships/hyperlink" Target="https://podminky.urs.cz/item/CS_URS_2024_01/783317101" TargetMode="External" /><Relationship Id="rId93" Type="http://schemas.openxmlformats.org/officeDocument/2006/relationships/hyperlink" Target="https://podminky.urs.cz/item/CS_URS_2024_01/783324101" TargetMode="External" /><Relationship Id="rId94" Type="http://schemas.openxmlformats.org/officeDocument/2006/relationships/hyperlink" Target="https://podminky.urs.cz/item/CS_URS_2024_01/783601307" TargetMode="External" /><Relationship Id="rId95" Type="http://schemas.openxmlformats.org/officeDocument/2006/relationships/hyperlink" Target="https://podminky.urs.cz/item/CS_URS_2024_01/783601713" TargetMode="External" /><Relationship Id="rId96" Type="http://schemas.openxmlformats.org/officeDocument/2006/relationships/hyperlink" Target="https://podminky.urs.cz/item/CS_URS_2024_01/783617107" TargetMode="External" /><Relationship Id="rId97" Type="http://schemas.openxmlformats.org/officeDocument/2006/relationships/hyperlink" Target="https://podminky.urs.cz/item/CS_URS_2024_01/783617615" TargetMode="External" /><Relationship Id="rId98" Type="http://schemas.openxmlformats.org/officeDocument/2006/relationships/hyperlink" Target="https://podminky.urs.cz/item/CS_URS_2024_01/784181121" TargetMode="External" /><Relationship Id="rId99" Type="http://schemas.openxmlformats.org/officeDocument/2006/relationships/hyperlink" Target="https://podminky.urs.cz/item/CS_URS_2024_01/784211101" TargetMode="External" /><Relationship Id="rId10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30001000" TargetMode="External" /><Relationship Id="rId3" Type="http://schemas.openxmlformats.org/officeDocument/2006/relationships/hyperlink" Target="https://podminky.urs.cz/item/CS_URS_2024_01/039002000" TargetMode="External" /><Relationship Id="rId4" Type="http://schemas.openxmlformats.org/officeDocument/2006/relationships/hyperlink" Target="https://podminky.urs.cz/item/CS_URS_2024_01/045002000" TargetMode="External" /><Relationship Id="rId5" Type="http://schemas.openxmlformats.org/officeDocument/2006/relationships/hyperlink" Target="https://podminky.urs.cz/item/CS_URS_2024_01/071002000" TargetMode="External" /><Relationship Id="rId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38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40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41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42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43</v>
      </c>
      <c r="E29" s="50"/>
      <c r="F29" s="35" t="s">
        <v>44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45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46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47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48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24-02_ZS_Cermak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Sanace vlhkosti spojovací chodba, ZŠ Antonína Čermáka, A. Čermáka 6/1022, Praha 6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č.parc.1495/1, kat.ú. Bubeneč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19. 2. 2024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MČ Praha 6, Čs. armády 601/23, 160 52 Praha 6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AVEK s.r.o., Prosecká 683/115, 190 00 Praha 9</v>
      </c>
      <c r="AN49" s="67"/>
      <c r="AO49" s="67"/>
      <c r="AP49" s="67"/>
      <c r="AQ49" s="43"/>
      <c r="AR49" s="47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25.6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>Tomáš Vašek, Sněhurčina 710/73, 460 15 Liberec 15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7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ROUND(SUM(AS55:AS58),2)</f>
        <v>0</v>
      </c>
      <c r="AT54" s="109">
        <f>ROUND(SUM(AV54:AW54),2)</f>
        <v>0</v>
      </c>
      <c r="AU54" s="110">
        <f>ROUND(SUM(AU55:AU58),5)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ROUND(SUM(AZ55:AZ58),2)</f>
        <v>0</v>
      </c>
      <c r="BA54" s="109">
        <f>ROUND(SUM(BA55:BA58),2)</f>
        <v>0</v>
      </c>
      <c r="BB54" s="109">
        <f>ROUND(SUM(BB55:BB58),2)</f>
        <v>0</v>
      </c>
      <c r="BC54" s="109">
        <f>ROUND(SUM(BC55:BC58),2)</f>
        <v>0</v>
      </c>
      <c r="BD54" s="111">
        <f>ROUND(SUM(BD55:BD58),2)</f>
        <v>0</v>
      </c>
      <c r="BE54" s="6"/>
      <c r="BS54" s="112" t="s">
        <v>72</v>
      </c>
      <c r="BT54" s="112" t="s">
        <v>73</v>
      </c>
      <c r="BU54" s="113" t="s">
        <v>74</v>
      </c>
      <c r="BV54" s="112" t="s">
        <v>75</v>
      </c>
      <c r="BW54" s="112" t="s">
        <v>5</v>
      </c>
      <c r="BX54" s="112" t="s">
        <v>76</v>
      </c>
      <c r="CL54" s="112" t="s">
        <v>19</v>
      </c>
    </row>
    <row r="55" s="7" customFormat="1" ht="16.5" customHeight="1">
      <c r="A55" s="114" t="s">
        <v>77</v>
      </c>
      <c r="B55" s="115"/>
      <c r="C55" s="116"/>
      <c r="D55" s="117" t="s">
        <v>78</v>
      </c>
      <c r="E55" s="117"/>
      <c r="F55" s="117"/>
      <c r="G55" s="117"/>
      <c r="H55" s="117"/>
      <c r="I55" s="118"/>
      <c r="J55" s="117" t="s">
        <v>79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'A - Stavební část'!J30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80</v>
      </c>
      <c r="AR55" s="121"/>
      <c r="AS55" s="122">
        <v>0</v>
      </c>
      <c r="AT55" s="123">
        <f>ROUND(SUM(AV55:AW55),2)</f>
        <v>0</v>
      </c>
      <c r="AU55" s="124">
        <f>'A - Stavební část'!P98</f>
        <v>0</v>
      </c>
      <c r="AV55" s="123">
        <f>'A - Stavební část'!J33</f>
        <v>0</v>
      </c>
      <c r="AW55" s="123">
        <f>'A - Stavební část'!J34</f>
        <v>0</v>
      </c>
      <c r="AX55" s="123">
        <f>'A - Stavební část'!J35</f>
        <v>0</v>
      </c>
      <c r="AY55" s="123">
        <f>'A - Stavební část'!J36</f>
        <v>0</v>
      </c>
      <c r="AZ55" s="123">
        <f>'A - Stavební část'!F33</f>
        <v>0</v>
      </c>
      <c r="BA55" s="123">
        <f>'A - Stavební část'!F34</f>
        <v>0</v>
      </c>
      <c r="BB55" s="123">
        <f>'A - Stavební část'!F35</f>
        <v>0</v>
      </c>
      <c r="BC55" s="123">
        <f>'A - Stavební část'!F36</f>
        <v>0</v>
      </c>
      <c r="BD55" s="125">
        <f>'A - Stavební část'!F37</f>
        <v>0</v>
      </c>
      <c r="BE55" s="7"/>
      <c r="BT55" s="126" t="s">
        <v>81</v>
      </c>
      <c r="BV55" s="126" t="s">
        <v>75</v>
      </c>
      <c r="BW55" s="126" t="s">
        <v>82</v>
      </c>
      <c r="BX55" s="126" t="s">
        <v>5</v>
      </c>
      <c r="CL55" s="126" t="s">
        <v>19</v>
      </c>
      <c r="CM55" s="126" t="s">
        <v>83</v>
      </c>
    </row>
    <row r="56" s="7" customFormat="1" ht="16.5" customHeight="1">
      <c r="A56" s="114" t="s">
        <v>77</v>
      </c>
      <c r="B56" s="115"/>
      <c r="C56" s="116"/>
      <c r="D56" s="117" t="s">
        <v>84</v>
      </c>
      <c r="E56" s="117"/>
      <c r="F56" s="117"/>
      <c r="G56" s="117"/>
      <c r="H56" s="117"/>
      <c r="I56" s="118"/>
      <c r="J56" s="117" t="s">
        <v>85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'B - Zdravotní technika'!J30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80</v>
      </c>
      <c r="AR56" s="121"/>
      <c r="AS56" s="122">
        <v>0</v>
      </c>
      <c r="AT56" s="123">
        <f>ROUND(SUM(AV56:AW56),2)</f>
        <v>0</v>
      </c>
      <c r="AU56" s="124">
        <f>'B - Zdravotní technika'!P85</f>
        <v>0</v>
      </c>
      <c r="AV56" s="123">
        <f>'B - Zdravotní technika'!J33</f>
        <v>0</v>
      </c>
      <c r="AW56" s="123">
        <f>'B - Zdravotní technika'!J34</f>
        <v>0</v>
      </c>
      <c r="AX56" s="123">
        <f>'B - Zdravotní technika'!J35</f>
        <v>0</v>
      </c>
      <c r="AY56" s="123">
        <f>'B - Zdravotní technika'!J36</f>
        <v>0</v>
      </c>
      <c r="AZ56" s="123">
        <f>'B - Zdravotní technika'!F33</f>
        <v>0</v>
      </c>
      <c r="BA56" s="123">
        <f>'B - Zdravotní technika'!F34</f>
        <v>0</v>
      </c>
      <c r="BB56" s="123">
        <f>'B - Zdravotní technika'!F35</f>
        <v>0</v>
      </c>
      <c r="BC56" s="123">
        <f>'B - Zdravotní technika'!F36</f>
        <v>0</v>
      </c>
      <c r="BD56" s="125">
        <f>'B - Zdravotní technika'!F37</f>
        <v>0</v>
      </c>
      <c r="BE56" s="7"/>
      <c r="BT56" s="126" t="s">
        <v>81</v>
      </c>
      <c r="BV56" s="126" t="s">
        <v>75</v>
      </c>
      <c r="BW56" s="126" t="s">
        <v>86</v>
      </c>
      <c r="BX56" s="126" t="s">
        <v>5</v>
      </c>
      <c r="CL56" s="126" t="s">
        <v>19</v>
      </c>
      <c r="CM56" s="126" t="s">
        <v>83</v>
      </c>
    </row>
    <row r="57" s="7" customFormat="1" ht="16.5" customHeight="1">
      <c r="A57" s="114" t="s">
        <v>77</v>
      </c>
      <c r="B57" s="115"/>
      <c r="C57" s="116"/>
      <c r="D57" s="117" t="s">
        <v>87</v>
      </c>
      <c r="E57" s="117"/>
      <c r="F57" s="117"/>
      <c r="G57" s="117"/>
      <c r="H57" s="117"/>
      <c r="I57" s="118"/>
      <c r="J57" s="117" t="s">
        <v>88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'C - Vytápění'!J30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80</v>
      </c>
      <c r="AR57" s="121"/>
      <c r="AS57" s="122">
        <v>0</v>
      </c>
      <c r="AT57" s="123">
        <f>ROUND(SUM(AV57:AW57),2)</f>
        <v>0</v>
      </c>
      <c r="AU57" s="124">
        <f>'C - Vytápění'!P85</f>
        <v>0</v>
      </c>
      <c r="AV57" s="123">
        <f>'C - Vytápění'!J33</f>
        <v>0</v>
      </c>
      <c r="AW57" s="123">
        <f>'C - Vytápění'!J34</f>
        <v>0</v>
      </c>
      <c r="AX57" s="123">
        <f>'C - Vytápění'!J35</f>
        <v>0</v>
      </c>
      <c r="AY57" s="123">
        <f>'C - Vytápění'!J36</f>
        <v>0</v>
      </c>
      <c r="AZ57" s="123">
        <f>'C - Vytápění'!F33</f>
        <v>0</v>
      </c>
      <c r="BA57" s="123">
        <f>'C - Vytápění'!F34</f>
        <v>0</v>
      </c>
      <c r="BB57" s="123">
        <f>'C - Vytápění'!F35</f>
        <v>0</v>
      </c>
      <c r="BC57" s="123">
        <f>'C - Vytápění'!F36</f>
        <v>0</v>
      </c>
      <c r="BD57" s="125">
        <f>'C - Vytápění'!F37</f>
        <v>0</v>
      </c>
      <c r="BE57" s="7"/>
      <c r="BT57" s="126" t="s">
        <v>81</v>
      </c>
      <c r="BV57" s="126" t="s">
        <v>75</v>
      </c>
      <c r="BW57" s="126" t="s">
        <v>89</v>
      </c>
      <c r="BX57" s="126" t="s">
        <v>5</v>
      </c>
      <c r="CL57" s="126" t="s">
        <v>19</v>
      </c>
      <c r="CM57" s="126" t="s">
        <v>83</v>
      </c>
    </row>
    <row r="58" s="7" customFormat="1" ht="16.5" customHeight="1">
      <c r="A58" s="114" t="s">
        <v>77</v>
      </c>
      <c r="B58" s="115"/>
      <c r="C58" s="116"/>
      <c r="D58" s="117" t="s">
        <v>90</v>
      </c>
      <c r="E58" s="117"/>
      <c r="F58" s="117"/>
      <c r="G58" s="117"/>
      <c r="H58" s="117"/>
      <c r="I58" s="118"/>
      <c r="J58" s="117" t="s">
        <v>91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'VRN - Vedlejší a ostatní 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92</v>
      </c>
      <c r="AR58" s="121"/>
      <c r="AS58" s="127">
        <v>0</v>
      </c>
      <c r="AT58" s="128">
        <f>ROUND(SUM(AV58:AW58),2)</f>
        <v>0</v>
      </c>
      <c r="AU58" s="129">
        <f>'VRN - Vedlejší a ostatní ...'!P84</f>
        <v>0</v>
      </c>
      <c r="AV58" s="128">
        <f>'VRN - Vedlejší a ostatní ...'!J33</f>
        <v>0</v>
      </c>
      <c r="AW58" s="128">
        <f>'VRN - Vedlejší a ostatní ...'!J34</f>
        <v>0</v>
      </c>
      <c r="AX58" s="128">
        <f>'VRN - Vedlejší a ostatní ...'!J35</f>
        <v>0</v>
      </c>
      <c r="AY58" s="128">
        <f>'VRN - Vedlejší a ostatní ...'!J36</f>
        <v>0</v>
      </c>
      <c r="AZ58" s="128">
        <f>'VRN - Vedlejší a ostatní ...'!F33</f>
        <v>0</v>
      </c>
      <c r="BA58" s="128">
        <f>'VRN - Vedlejší a ostatní ...'!F34</f>
        <v>0</v>
      </c>
      <c r="BB58" s="128">
        <f>'VRN - Vedlejší a ostatní ...'!F35</f>
        <v>0</v>
      </c>
      <c r="BC58" s="128">
        <f>'VRN - Vedlejší a ostatní ...'!F36</f>
        <v>0</v>
      </c>
      <c r="BD58" s="130">
        <f>'VRN - Vedlejší a ostatní ...'!F37</f>
        <v>0</v>
      </c>
      <c r="BE58" s="7"/>
      <c r="BT58" s="126" t="s">
        <v>81</v>
      </c>
      <c r="BV58" s="126" t="s">
        <v>75</v>
      </c>
      <c r="BW58" s="126" t="s">
        <v>93</v>
      </c>
      <c r="BX58" s="126" t="s">
        <v>5</v>
      </c>
      <c r="CL58" s="126" t="s">
        <v>94</v>
      </c>
      <c r="CM58" s="126" t="s">
        <v>83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+1xJ7I3kpnASWN3Nm0cr3Seb0mvg26gZF2pkITAH2r1I2uRz7yc5QxHCH0XHcYmkJSjV84lIclQov3kHFIq5Vw==" hashValue="pcbsNytRus36BwUdm5obvJy+UusZx7g00dhdkyfoOBw8QKoNLbPs1NTfzMt/P117F2SSAEGzi0tf+7SOdW2MHA==" algorithmName="SHA-512" password="CC3F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 - Stavební část'!C2" display="/"/>
    <hyperlink ref="A56" location="'B - Zdravotní technika'!C2" display="/"/>
    <hyperlink ref="A57" location="'C - Vytápění'!C2" display="/"/>
    <hyperlink ref="A58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82</v>
      </c>
      <c r="AZ2" s="131" t="s">
        <v>95</v>
      </c>
      <c r="BA2" s="131" t="s">
        <v>96</v>
      </c>
      <c r="BB2" s="131" t="s">
        <v>97</v>
      </c>
      <c r="BC2" s="131" t="s">
        <v>98</v>
      </c>
      <c r="BD2" s="131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83</v>
      </c>
      <c r="AZ3" s="131" t="s">
        <v>99</v>
      </c>
      <c r="BA3" s="131" t="s">
        <v>100</v>
      </c>
      <c r="BB3" s="131" t="s">
        <v>97</v>
      </c>
      <c r="BC3" s="131" t="s">
        <v>101</v>
      </c>
      <c r="BD3" s="131" t="s">
        <v>83</v>
      </c>
    </row>
    <row r="4" s="1" customFormat="1" ht="24.96" customHeight="1">
      <c r="B4" s="23"/>
      <c r="D4" s="134" t="s">
        <v>102</v>
      </c>
      <c r="L4" s="23"/>
      <c r="M4" s="135" t="s">
        <v>10</v>
      </c>
      <c r="AT4" s="20" t="s">
        <v>4</v>
      </c>
      <c r="AZ4" s="131" t="s">
        <v>103</v>
      </c>
      <c r="BA4" s="131" t="s">
        <v>104</v>
      </c>
      <c r="BB4" s="131" t="s">
        <v>97</v>
      </c>
      <c r="BC4" s="131" t="s">
        <v>105</v>
      </c>
      <c r="BD4" s="131" t="s">
        <v>83</v>
      </c>
    </row>
    <row r="5" s="1" customFormat="1" ht="6.96" customHeight="1">
      <c r="B5" s="23"/>
      <c r="L5" s="23"/>
      <c r="AZ5" s="131" t="s">
        <v>106</v>
      </c>
      <c r="BA5" s="131" t="s">
        <v>107</v>
      </c>
      <c r="BB5" s="131" t="s">
        <v>97</v>
      </c>
      <c r="BC5" s="131" t="s">
        <v>108</v>
      </c>
      <c r="BD5" s="131" t="s">
        <v>83</v>
      </c>
    </row>
    <row r="6" s="1" customFormat="1" ht="12" customHeight="1">
      <c r="B6" s="23"/>
      <c r="D6" s="136" t="s">
        <v>16</v>
      </c>
      <c r="L6" s="23"/>
      <c r="AZ6" s="131" t="s">
        <v>109</v>
      </c>
      <c r="BA6" s="131" t="s">
        <v>110</v>
      </c>
      <c r="BB6" s="131" t="s">
        <v>97</v>
      </c>
      <c r="BC6" s="131" t="s">
        <v>111</v>
      </c>
      <c r="BD6" s="131" t="s">
        <v>83</v>
      </c>
    </row>
    <row r="7" s="1" customFormat="1" ht="26.25" customHeight="1">
      <c r="B7" s="23"/>
      <c r="E7" s="137" t="str">
        <f>'Rekapitulace stavby'!K6</f>
        <v>Sanace vlhkosti spojovací chodba, ZŠ Antonína Čermáka, A. Čermáka 6/1022, Praha 6</v>
      </c>
      <c r="F7" s="136"/>
      <c r="G7" s="136"/>
      <c r="H7" s="136"/>
      <c r="L7" s="23"/>
      <c r="AZ7" s="131" t="s">
        <v>112</v>
      </c>
      <c r="BA7" s="131" t="s">
        <v>113</v>
      </c>
      <c r="BB7" s="131" t="s">
        <v>97</v>
      </c>
      <c r="BC7" s="131" t="s">
        <v>114</v>
      </c>
      <c r="BD7" s="131" t="s">
        <v>83</v>
      </c>
    </row>
    <row r="8" s="2" customFormat="1" ht="12" customHeight="1">
      <c r="A8" s="41"/>
      <c r="B8" s="47"/>
      <c r="C8" s="41"/>
      <c r="D8" s="136" t="s">
        <v>115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116</v>
      </c>
      <c r="BA8" s="131" t="s">
        <v>117</v>
      </c>
      <c r="BB8" s="131" t="s">
        <v>97</v>
      </c>
      <c r="BC8" s="131" t="s">
        <v>118</v>
      </c>
      <c r="BD8" s="131" t="s">
        <v>83</v>
      </c>
    </row>
    <row r="9" s="2" customFormat="1" ht="16.5" customHeight="1">
      <c r="A9" s="41"/>
      <c r="B9" s="47"/>
      <c r="C9" s="41"/>
      <c r="D9" s="41"/>
      <c r="E9" s="139" t="s">
        <v>119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120</v>
      </c>
      <c r="BA9" s="131" t="s">
        <v>121</v>
      </c>
      <c r="BB9" s="131" t="s">
        <v>97</v>
      </c>
      <c r="BC9" s="131" t="s">
        <v>122</v>
      </c>
      <c r="BD9" s="131" t="s">
        <v>83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123</v>
      </c>
      <c r="BA10" s="131" t="s">
        <v>124</v>
      </c>
      <c r="BB10" s="131" t="s">
        <v>97</v>
      </c>
      <c r="BC10" s="131" t="s">
        <v>125</v>
      </c>
      <c r="BD10" s="131" t="s">
        <v>83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126</v>
      </c>
      <c r="BA11" s="131" t="s">
        <v>127</v>
      </c>
      <c r="BB11" s="131" t="s">
        <v>128</v>
      </c>
      <c r="BC11" s="131" t="s">
        <v>129</v>
      </c>
      <c r="BD11" s="131" t="s">
        <v>83</v>
      </c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19. 2. 2024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31" t="s">
        <v>130</v>
      </c>
      <c r="BA12" s="131" t="s">
        <v>131</v>
      </c>
      <c r="BB12" s="131" t="s">
        <v>97</v>
      </c>
      <c r="BC12" s="131" t="s">
        <v>132</v>
      </c>
      <c r="BD12" s="131" t="s">
        <v>83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31" t="s">
        <v>133</v>
      </c>
      <c r="BA13" s="131" t="s">
        <v>134</v>
      </c>
      <c r="BB13" s="131" t="s">
        <v>97</v>
      </c>
      <c r="BC13" s="131" t="s">
        <v>135</v>
      </c>
      <c r="BD13" s="131" t="s">
        <v>83</v>
      </c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19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31" t="s">
        <v>136</v>
      </c>
      <c r="BA14" s="131" t="s">
        <v>137</v>
      </c>
      <c r="BB14" s="131" t="s">
        <v>97</v>
      </c>
      <c r="BC14" s="131" t="s">
        <v>138</v>
      </c>
      <c r="BD14" s="131" t="s">
        <v>83</v>
      </c>
    </row>
    <row r="15" s="2" customFormat="1" ht="18" customHeight="1">
      <c r="A15" s="41"/>
      <c r="B15" s="47"/>
      <c r="C15" s="41"/>
      <c r="D15" s="41"/>
      <c r="E15" s="140" t="s">
        <v>27</v>
      </c>
      <c r="F15" s="41"/>
      <c r="G15" s="41"/>
      <c r="H15" s="41"/>
      <c r="I15" s="136" t="s">
        <v>28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31" t="s">
        <v>139</v>
      </c>
      <c r="BA15" s="131" t="s">
        <v>140</v>
      </c>
      <c r="BB15" s="131" t="s">
        <v>97</v>
      </c>
      <c r="BC15" s="131" t="s">
        <v>141</v>
      </c>
      <c r="BD15" s="131" t="s">
        <v>83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31" t="s">
        <v>142</v>
      </c>
      <c r="BA16" s="131" t="s">
        <v>143</v>
      </c>
      <c r="BB16" s="131" t="s">
        <v>97</v>
      </c>
      <c r="BC16" s="131" t="s">
        <v>144</v>
      </c>
      <c r="BD16" s="131" t="s">
        <v>83</v>
      </c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Z17" s="131" t="s">
        <v>145</v>
      </c>
      <c r="BA17" s="131" t="s">
        <v>146</v>
      </c>
      <c r="BB17" s="131" t="s">
        <v>97</v>
      </c>
      <c r="BC17" s="131" t="s">
        <v>147</v>
      </c>
      <c r="BD17" s="131" t="s">
        <v>83</v>
      </c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Z18" s="131" t="s">
        <v>148</v>
      </c>
      <c r="BA18" s="131" t="s">
        <v>149</v>
      </c>
      <c r="BB18" s="131" t="s">
        <v>97</v>
      </c>
      <c r="BC18" s="131" t="s">
        <v>150</v>
      </c>
      <c r="BD18" s="131" t="s">
        <v>83</v>
      </c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Z19" s="131" t="s">
        <v>151</v>
      </c>
      <c r="BA19" s="131" t="s">
        <v>152</v>
      </c>
      <c r="BB19" s="131" t="s">
        <v>97</v>
      </c>
      <c r="BC19" s="131" t="s">
        <v>153</v>
      </c>
      <c r="BD19" s="131" t="s">
        <v>83</v>
      </c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32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Z20" s="131" t="s">
        <v>154</v>
      </c>
      <c r="BA20" s="131" t="s">
        <v>155</v>
      </c>
      <c r="BB20" s="131" t="s">
        <v>156</v>
      </c>
      <c r="BC20" s="131" t="s">
        <v>157</v>
      </c>
      <c r="BD20" s="131" t="s">
        <v>83</v>
      </c>
    </row>
    <row r="21" s="2" customFormat="1" ht="18" customHeight="1">
      <c r="A21" s="41"/>
      <c r="B21" s="47"/>
      <c r="C21" s="41"/>
      <c r="D21" s="41"/>
      <c r="E21" s="140" t="s">
        <v>33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Z21" s="131" t="s">
        <v>158</v>
      </c>
      <c r="BA21" s="131" t="s">
        <v>159</v>
      </c>
      <c r="BB21" s="131" t="s">
        <v>156</v>
      </c>
      <c r="BC21" s="131" t="s">
        <v>160</v>
      </c>
      <c r="BD21" s="131" t="s">
        <v>83</v>
      </c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Z22" s="131" t="s">
        <v>161</v>
      </c>
      <c r="BA22" s="131" t="s">
        <v>162</v>
      </c>
      <c r="BB22" s="131" t="s">
        <v>156</v>
      </c>
      <c r="BC22" s="131" t="s">
        <v>163</v>
      </c>
      <c r="BD22" s="131" t="s">
        <v>83</v>
      </c>
    </row>
    <row r="23" s="2" customFormat="1" ht="12" customHeight="1">
      <c r="A23" s="41"/>
      <c r="B23" s="47"/>
      <c r="C23" s="41"/>
      <c r="D23" s="136" t="s">
        <v>35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Z23" s="131" t="s">
        <v>164</v>
      </c>
      <c r="BA23" s="131" t="s">
        <v>165</v>
      </c>
      <c r="BB23" s="131" t="s">
        <v>97</v>
      </c>
      <c r="BC23" s="131" t="s">
        <v>166</v>
      </c>
      <c r="BD23" s="131" t="s">
        <v>83</v>
      </c>
    </row>
    <row r="24" s="2" customFormat="1" ht="18" customHeight="1">
      <c r="A24" s="41"/>
      <c r="B24" s="47"/>
      <c r="C24" s="41"/>
      <c r="D24" s="41"/>
      <c r="E24" s="140" t="s">
        <v>36</v>
      </c>
      <c r="F24" s="41"/>
      <c r="G24" s="41"/>
      <c r="H24" s="41"/>
      <c r="I24" s="136" t="s">
        <v>28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Z24" s="131" t="s">
        <v>167</v>
      </c>
      <c r="BA24" s="131" t="s">
        <v>168</v>
      </c>
      <c r="BB24" s="131" t="s">
        <v>156</v>
      </c>
      <c r="BC24" s="131" t="s">
        <v>169</v>
      </c>
      <c r="BD24" s="131" t="s">
        <v>83</v>
      </c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Z25" s="131" t="s">
        <v>170</v>
      </c>
      <c r="BA25" s="131" t="s">
        <v>171</v>
      </c>
      <c r="BB25" s="131" t="s">
        <v>97</v>
      </c>
      <c r="BC25" s="131" t="s">
        <v>172</v>
      </c>
      <c r="BD25" s="131" t="s">
        <v>83</v>
      </c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Z26" s="131" t="s">
        <v>173</v>
      </c>
      <c r="BA26" s="131" t="s">
        <v>174</v>
      </c>
      <c r="BB26" s="131" t="s">
        <v>156</v>
      </c>
      <c r="BC26" s="131" t="s">
        <v>175</v>
      </c>
      <c r="BD26" s="131" t="s">
        <v>83</v>
      </c>
    </row>
    <row r="27" s="8" customFormat="1" ht="71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Z27" s="146" t="s">
        <v>176</v>
      </c>
      <c r="BA27" s="146" t="s">
        <v>177</v>
      </c>
      <c r="BB27" s="146" t="s">
        <v>156</v>
      </c>
      <c r="BC27" s="146" t="s">
        <v>178</v>
      </c>
      <c r="BD27" s="146" t="s">
        <v>83</v>
      </c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Z28" s="131" t="s">
        <v>179</v>
      </c>
      <c r="BA28" s="131" t="s">
        <v>180</v>
      </c>
      <c r="BB28" s="131" t="s">
        <v>181</v>
      </c>
      <c r="BC28" s="131" t="s">
        <v>182</v>
      </c>
      <c r="BD28" s="131" t="s">
        <v>83</v>
      </c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Z29" s="131" t="s">
        <v>183</v>
      </c>
      <c r="BA29" s="131" t="s">
        <v>184</v>
      </c>
      <c r="BB29" s="131" t="s">
        <v>181</v>
      </c>
      <c r="BC29" s="131" t="s">
        <v>185</v>
      </c>
      <c r="BD29" s="131" t="s">
        <v>83</v>
      </c>
    </row>
    <row r="30" s="2" customFormat="1" ht="25.44" customHeight="1">
      <c r="A30" s="41"/>
      <c r="B30" s="47"/>
      <c r="C30" s="41"/>
      <c r="D30" s="148" t="s">
        <v>39</v>
      </c>
      <c r="E30" s="41"/>
      <c r="F30" s="41"/>
      <c r="G30" s="41"/>
      <c r="H30" s="41"/>
      <c r="I30" s="41"/>
      <c r="J30" s="149">
        <f>ROUND(J98,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Z30" s="131" t="s">
        <v>186</v>
      </c>
      <c r="BA30" s="131" t="s">
        <v>187</v>
      </c>
      <c r="BB30" s="131" t="s">
        <v>181</v>
      </c>
      <c r="BC30" s="131" t="s">
        <v>188</v>
      </c>
      <c r="BD30" s="131" t="s">
        <v>83</v>
      </c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Z31" s="131" t="s">
        <v>189</v>
      </c>
      <c r="BA31" s="131" t="s">
        <v>190</v>
      </c>
      <c r="BB31" s="131" t="s">
        <v>181</v>
      </c>
      <c r="BC31" s="131" t="s">
        <v>191</v>
      </c>
      <c r="BD31" s="131" t="s">
        <v>83</v>
      </c>
    </row>
    <row r="32" s="2" customFormat="1" ht="14.4" customHeight="1">
      <c r="A32" s="41"/>
      <c r="B32" s="47"/>
      <c r="C32" s="41"/>
      <c r="D32" s="41"/>
      <c r="E32" s="41"/>
      <c r="F32" s="150" t="s">
        <v>41</v>
      </c>
      <c r="G32" s="41"/>
      <c r="H32" s="41"/>
      <c r="I32" s="150" t="s">
        <v>40</v>
      </c>
      <c r="J32" s="150" t="s">
        <v>42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Z32" s="131" t="s">
        <v>192</v>
      </c>
      <c r="BA32" s="131" t="s">
        <v>193</v>
      </c>
      <c r="BB32" s="131" t="s">
        <v>181</v>
      </c>
      <c r="BC32" s="131" t="s">
        <v>194</v>
      </c>
      <c r="BD32" s="131" t="s">
        <v>83</v>
      </c>
    </row>
    <row r="33" s="2" customFormat="1" ht="14.4" customHeight="1">
      <c r="A33" s="41"/>
      <c r="B33" s="47"/>
      <c r="C33" s="41"/>
      <c r="D33" s="151" t="s">
        <v>43</v>
      </c>
      <c r="E33" s="136" t="s">
        <v>44</v>
      </c>
      <c r="F33" s="152">
        <f>ROUND((SUM(BE98:BE760)),  2)</f>
        <v>0</v>
      </c>
      <c r="G33" s="41"/>
      <c r="H33" s="41"/>
      <c r="I33" s="153">
        <v>0.20999999999999999</v>
      </c>
      <c r="J33" s="152">
        <f>ROUND(((SUM(BE98:BE760))*I33),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Z33" s="131" t="s">
        <v>195</v>
      </c>
      <c r="BA33" s="131" t="s">
        <v>196</v>
      </c>
      <c r="BB33" s="131" t="s">
        <v>97</v>
      </c>
      <c r="BC33" s="131" t="s">
        <v>197</v>
      </c>
      <c r="BD33" s="131" t="s">
        <v>83</v>
      </c>
    </row>
    <row r="34" s="2" customFormat="1" ht="14.4" customHeight="1">
      <c r="A34" s="41"/>
      <c r="B34" s="47"/>
      <c r="C34" s="41"/>
      <c r="D34" s="41"/>
      <c r="E34" s="136" t="s">
        <v>45</v>
      </c>
      <c r="F34" s="152">
        <f>ROUND((SUM(BF98:BF760)),  2)</f>
        <v>0</v>
      </c>
      <c r="G34" s="41"/>
      <c r="H34" s="41"/>
      <c r="I34" s="153">
        <v>0.12</v>
      </c>
      <c r="J34" s="152">
        <f>ROUND(((SUM(BF98:BF760))*I34),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Z34" s="131" t="s">
        <v>198</v>
      </c>
      <c r="BA34" s="131" t="s">
        <v>199</v>
      </c>
      <c r="BB34" s="131" t="s">
        <v>97</v>
      </c>
      <c r="BC34" s="131" t="s">
        <v>197</v>
      </c>
      <c r="BD34" s="131" t="s">
        <v>83</v>
      </c>
    </row>
    <row r="35" hidden="1" s="2" customFormat="1" ht="14.4" customHeight="1">
      <c r="A35" s="41"/>
      <c r="B35" s="47"/>
      <c r="C35" s="41"/>
      <c r="D35" s="41"/>
      <c r="E35" s="136" t="s">
        <v>46</v>
      </c>
      <c r="F35" s="152">
        <f>ROUND((SUM(BG98:BG760)),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Z35" s="131" t="s">
        <v>200</v>
      </c>
      <c r="BA35" s="131" t="s">
        <v>201</v>
      </c>
      <c r="BB35" s="131" t="s">
        <v>97</v>
      </c>
      <c r="BC35" s="131" t="s">
        <v>202</v>
      </c>
      <c r="BD35" s="131" t="s">
        <v>83</v>
      </c>
    </row>
    <row r="36" hidden="1" s="2" customFormat="1" ht="14.4" customHeight="1">
      <c r="A36" s="41"/>
      <c r="B36" s="47"/>
      <c r="C36" s="41"/>
      <c r="D36" s="41"/>
      <c r="E36" s="136" t="s">
        <v>47</v>
      </c>
      <c r="F36" s="152">
        <f>ROUND((SUM(BH98:BH760)),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Z36" s="131" t="s">
        <v>203</v>
      </c>
      <c r="BA36" s="131" t="s">
        <v>204</v>
      </c>
      <c r="BB36" s="131" t="s">
        <v>128</v>
      </c>
      <c r="BC36" s="131" t="s">
        <v>8</v>
      </c>
      <c r="BD36" s="131" t="s">
        <v>83</v>
      </c>
    </row>
    <row r="37" hidden="1" s="2" customFormat="1" ht="14.4" customHeight="1">
      <c r="A37" s="41"/>
      <c r="B37" s="47"/>
      <c r="C37" s="41"/>
      <c r="D37" s="41"/>
      <c r="E37" s="136" t="s">
        <v>48</v>
      </c>
      <c r="F37" s="152">
        <f>ROUND((SUM(BI98:BI760)),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205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5" t="str">
        <f>E7</f>
        <v>Sanace vlhkosti spojovací chodba, ZŠ Antonína Čermáka, A. Čermáka 6/1022, Praha 6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A - Stavební část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č.parc.1495/1, kat.ú. Bubeneč</v>
      </c>
      <c r="G52" s="43"/>
      <c r="H52" s="43"/>
      <c r="I52" s="35" t="s">
        <v>23</v>
      </c>
      <c r="J52" s="75" t="str">
        <f>IF(J12="","",J12)</f>
        <v>19. 2. 2024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MČ Praha 6, Čs. armády 601/23, 160 52 Praha 6</v>
      </c>
      <c r="G54" s="43"/>
      <c r="H54" s="43"/>
      <c r="I54" s="35" t="s">
        <v>31</v>
      </c>
      <c r="J54" s="39" t="str">
        <f>E21</f>
        <v>AVEK s.r.o., Prosecká 683/115, 190 00 Praha 9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Tomáš Vašek, Sněhurčina 710/73, 460 15 Liberec 15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206</v>
      </c>
      <c r="D57" s="167"/>
      <c r="E57" s="167"/>
      <c r="F57" s="167"/>
      <c r="G57" s="167"/>
      <c r="H57" s="167"/>
      <c r="I57" s="167"/>
      <c r="J57" s="168" t="s">
        <v>207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71</v>
      </c>
      <c r="D59" s="43"/>
      <c r="E59" s="43"/>
      <c r="F59" s="43"/>
      <c r="G59" s="43"/>
      <c r="H59" s="43"/>
      <c r="I59" s="43"/>
      <c r="J59" s="105">
        <f>J98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208</v>
      </c>
    </row>
    <row r="60" s="9" customFormat="1" ht="24.96" customHeight="1">
      <c r="A60" s="9"/>
      <c r="B60" s="170"/>
      <c r="C60" s="171"/>
      <c r="D60" s="172" t="s">
        <v>209</v>
      </c>
      <c r="E60" s="173"/>
      <c r="F60" s="173"/>
      <c r="G60" s="173"/>
      <c r="H60" s="173"/>
      <c r="I60" s="173"/>
      <c r="J60" s="174">
        <f>J99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210</v>
      </c>
      <c r="E61" s="179"/>
      <c r="F61" s="179"/>
      <c r="G61" s="179"/>
      <c r="H61" s="179"/>
      <c r="I61" s="179"/>
      <c r="J61" s="180">
        <f>J100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211</v>
      </c>
      <c r="E62" s="179"/>
      <c r="F62" s="179"/>
      <c r="G62" s="179"/>
      <c r="H62" s="179"/>
      <c r="I62" s="179"/>
      <c r="J62" s="180">
        <f>J185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212</v>
      </c>
      <c r="E63" s="179"/>
      <c r="F63" s="179"/>
      <c r="G63" s="179"/>
      <c r="H63" s="179"/>
      <c r="I63" s="179"/>
      <c r="J63" s="180">
        <f>J199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213</v>
      </c>
      <c r="E64" s="179"/>
      <c r="F64" s="179"/>
      <c r="G64" s="179"/>
      <c r="H64" s="179"/>
      <c r="I64" s="179"/>
      <c r="J64" s="180">
        <f>J204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214</v>
      </c>
      <c r="E65" s="179"/>
      <c r="F65" s="179"/>
      <c r="G65" s="179"/>
      <c r="H65" s="179"/>
      <c r="I65" s="179"/>
      <c r="J65" s="180">
        <f>J303</f>
        <v>0</v>
      </c>
      <c r="K65" s="177"/>
      <c r="L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6"/>
      <c r="C66" s="177"/>
      <c r="D66" s="178" t="s">
        <v>215</v>
      </c>
      <c r="E66" s="179"/>
      <c r="F66" s="179"/>
      <c r="G66" s="179"/>
      <c r="H66" s="179"/>
      <c r="I66" s="179"/>
      <c r="J66" s="180">
        <f>J390</f>
        <v>0</v>
      </c>
      <c r="K66" s="177"/>
      <c r="L66" s="18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6"/>
      <c r="C67" s="177"/>
      <c r="D67" s="178" t="s">
        <v>216</v>
      </c>
      <c r="E67" s="179"/>
      <c r="F67" s="179"/>
      <c r="G67" s="179"/>
      <c r="H67" s="179"/>
      <c r="I67" s="179"/>
      <c r="J67" s="180">
        <f>J424</f>
        <v>0</v>
      </c>
      <c r="K67" s="177"/>
      <c r="L67" s="18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0"/>
      <c r="C68" s="171"/>
      <c r="D68" s="172" t="s">
        <v>217</v>
      </c>
      <c r="E68" s="173"/>
      <c r="F68" s="173"/>
      <c r="G68" s="173"/>
      <c r="H68" s="173"/>
      <c r="I68" s="173"/>
      <c r="J68" s="174">
        <f>J427</f>
        <v>0</v>
      </c>
      <c r="K68" s="171"/>
      <c r="L68" s="17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6"/>
      <c r="C69" s="177"/>
      <c r="D69" s="178" t="s">
        <v>218</v>
      </c>
      <c r="E69" s="179"/>
      <c r="F69" s="179"/>
      <c r="G69" s="179"/>
      <c r="H69" s="179"/>
      <c r="I69" s="179"/>
      <c r="J69" s="180">
        <f>J428</f>
        <v>0</v>
      </c>
      <c r="K69" s="177"/>
      <c r="L69" s="18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6"/>
      <c r="C70" s="177"/>
      <c r="D70" s="178" t="s">
        <v>219</v>
      </c>
      <c r="E70" s="179"/>
      <c r="F70" s="179"/>
      <c r="G70" s="179"/>
      <c r="H70" s="179"/>
      <c r="I70" s="179"/>
      <c r="J70" s="180">
        <f>J465</f>
        <v>0</v>
      </c>
      <c r="K70" s="177"/>
      <c r="L70" s="18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6"/>
      <c r="C71" s="177"/>
      <c r="D71" s="178" t="s">
        <v>220</v>
      </c>
      <c r="E71" s="179"/>
      <c r="F71" s="179"/>
      <c r="G71" s="179"/>
      <c r="H71" s="179"/>
      <c r="I71" s="179"/>
      <c r="J71" s="180">
        <f>J480</f>
        <v>0</v>
      </c>
      <c r="K71" s="177"/>
      <c r="L71" s="18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6"/>
      <c r="C72" s="177"/>
      <c r="D72" s="178" t="s">
        <v>221</v>
      </c>
      <c r="E72" s="179"/>
      <c r="F72" s="179"/>
      <c r="G72" s="179"/>
      <c r="H72" s="179"/>
      <c r="I72" s="179"/>
      <c r="J72" s="180">
        <f>J494</f>
        <v>0</v>
      </c>
      <c r="K72" s="177"/>
      <c r="L72" s="18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6"/>
      <c r="C73" s="177"/>
      <c r="D73" s="178" t="s">
        <v>222</v>
      </c>
      <c r="E73" s="179"/>
      <c r="F73" s="179"/>
      <c r="G73" s="179"/>
      <c r="H73" s="179"/>
      <c r="I73" s="179"/>
      <c r="J73" s="180">
        <f>J549</f>
        <v>0</v>
      </c>
      <c r="K73" s="177"/>
      <c r="L73" s="18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6"/>
      <c r="C74" s="177"/>
      <c r="D74" s="178" t="s">
        <v>223</v>
      </c>
      <c r="E74" s="179"/>
      <c r="F74" s="179"/>
      <c r="G74" s="179"/>
      <c r="H74" s="179"/>
      <c r="I74" s="179"/>
      <c r="J74" s="180">
        <f>J558</f>
        <v>0</v>
      </c>
      <c r="K74" s="177"/>
      <c r="L74" s="18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6"/>
      <c r="C75" s="177"/>
      <c r="D75" s="178" t="s">
        <v>224</v>
      </c>
      <c r="E75" s="179"/>
      <c r="F75" s="179"/>
      <c r="G75" s="179"/>
      <c r="H75" s="179"/>
      <c r="I75" s="179"/>
      <c r="J75" s="180">
        <f>J571</f>
        <v>0</v>
      </c>
      <c r="K75" s="177"/>
      <c r="L75" s="18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6"/>
      <c r="C76" s="177"/>
      <c r="D76" s="178" t="s">
        <v>225</v>
      </c>
      <c r="E76" s="179"/>
      <c r="F76" s="179"/>
      <c r="G76" s="179"/>
      <c r="H76" s="179"/>
      <c r="I76" s="179"/>
      <c r="J76" s="180">
        <f>J623</f>
        <v>0</v>
      </c>
      <c r="K76" s="177"/>
      <c r="L76" s="18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6"/>
      <c r="C77" s="177"/>
      <c r="D77" s="178" t="s">
        <v>226</v>
      </c>
      <c r="E77" s="179"/>
      <c r="F77" s="179"/>
      <c r="G77" s="179"/>
      <c r="H77" s="179"/>
      <c r="I77" s="179"/>
      <c r="J77" s="180">
        <f>J698</f>
        <v>0</v>
      </c>
      <c r="K77" s="177"/>
      <c r="L77" s="18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6"/>
      <c r="C78" s="177"/>
      <c r="D78" s="178" t="s">
        <v>227</v>
      </c>
      <c r="E78" s="179"/>
      <c r="F78" s="179"/>
      <c r="G78" s="179"/>
      <c r="H78" s="179"/>
      <c r="I78" s="179"/>
      <c r="J78" s="180">
        <f>J747</f>
        <v>0</v>
      </c>
      <c r="K78" s="177"/>
      <c r="L78" s="18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4" s="2" customFormat="1" ht="6.96" customHeight="1">
      <c r="A84" s="41"/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4.96" customHeight="1">
      <c r="A85" s="41"/>
      <c r="B85" s="42"/>
      <c r="C85" s="26" t="s">
        <v>228</v>
      </c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16</v>
      </c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6.25" customHeight="1">
      <c r="A88" s="41"/>
      <c r="B88" s="42"/>
      <c r="C88" s="43"/>
      <c r="D88" s="43"/>
      <c r="E88" s="165" t="str">
        <f>E7</f>
        <v>Sanace vlhkosti spojovací chodba, ZŠ Antonína Čermáka, A. Čermáka 6/1022, Praha 6</v>
      </c>
      <c r="F88" s="35"/>
      <c r="G88" s="35"/>
      <c r="H88" s="35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115</v>
      </c>
      <c r="D89" s="43"/>
      <c r="E89" s="43"/>
      <c r="F89" s="43"/>
      <c r="G89" s="43"/>
      <c r="H89" s="43"/>
      <c r="I89" s="43"/>
      <c r="J89" s="43"/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E9</f>
        <v>A - Stavební část</v>
      </c>
      <c r="F90" s="43"/>
      <c r="G90" s="43"/>
      <c r="H90" s="43"/>
      <c r="I90" s="43"/>
      <c r="J90" s="43"/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21</v>
      </c>
      <c r="D92" s="43"/>
      <c r="E92" s="43"/>
      <c r="F92" s="30" t="str">
        <f>F12</f>
        <v>č.parc.1495/1, kat.ú. Bubeneč</v>
      </c>
      <c r="G92" s="43"/>
      <c r="H92" s="43"/>
      <c r="I92" s="35" t="s">
        <v>23</v>
      </c>
      <c r="J92" s="75" t="str">
        <f>IF(J12="","",J12)</f>
        <v>19. 2. 2024</v>
      </c>
      <c r="K92" s="43"/>
      <c r="L92" s="13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40.05" customHeight="1">
      <c r="A94" s="41"/>
      <c r="B94" s="42"/>
      <c r="C94" s="35" t="s">
        <v>25</v>
      </c>
      <c r="D94" s="43"/>
      <c r="E94" s="43"/>
      <c r="F94" s="30" t="str">
        <f>E15</f>
        <v>MČ Praha 6, Čs. armády 601/23, 160 52 Praha 6</v>
      </c>
      <c r="G94" s="43"/>
      <c r="H94" s="43"/>
      <c r="I94" s="35" t="s">
        <v>31</v>
      </c>
      <c r="J94" s="39" t="str">
        <f>E21</f>
        <v>AVEK s.r.o., Prosecká 683/115, 190 00 Praha 9</v>
      </c>
      <c r="K94" s="43"/>
      <c r="L94" s="13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40.05" customHeight="1">
      <c r="A95" s="41"/>
      <c r="B95" s="42"/>
      <c r="C95" s="35" t="s">
        <v>29</v>
      </c>
      <c r="D95" s="43"/>
      <c r="E95" s="43"/>
      <c r="F95" s="30" t="str">
        <f>IF(E18="","",E18)</f>
        <v>Vyplň údaj</v>
      </c>
      <c r="G95" s="43"/>
      <c r="H95" s="43"/>
      <c r="I95" s="35" t="s">
        <v>35</v>
      </c>
      <c r="J95" s="39" t="str">
        <f>E24</f>
        <v>Tomáš Vašek, Sněhurčina 710/73, 460 15 Liberec 15</v>
      </c>
      <c r="K95" s="43"/>
      <c r="L95" s="13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3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82"/>
      <c r="B97" s="183"/>
      <c r="C97" s="184" t="s">
        <v>229</v>
      </c>
      <c r="D97" s="185" t="s">
        <v>58</v>
      </c>
      <c r="E97" s="185" t="s">
        <v>54</v>
      </c>
      <c r="F97" s="185" t="s">
        <v>55</v>
      </c>
      <c r="G97" s="185" t="s">
        <v>230</v>
      </c>
      <c r="H97" s="185" t="s">
        <v>231</v>
      </c>
      <c r="I97" s="185" t="s">
        <v>232</v>
      </c>
      <c r="J97" s="185" t="s">
        <v>207</v>
      </c>
      <c r="K97" s="186" t="s">
        <v>233</v>
      </c>
      <c r="L97" s="187"/>
      <c r="M97" s="95" t="s">
        <v>19</v>
      </c>
      <c r="N97" s="96" t="s">
        <v>43</v>
      </c>
      <c r="O97" s="96" t="s">
        <v>234</v>
      </c>
      <c r="P97" s="96" t="s">
        <v>235</v>
      </c>
      <c r="Q97" s="96" t="s">
        <v>236</v>
      </c>
      <c r="R97" s="96" t="s">
        <v>237</v>
      </c>
      <c r="S97" s="96" t="s">
        <v>238</v>
      </c>
      <c r="T97" s="97" t="s">
        <v>239</v>
      </c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</row>
    <row r="98" s="2" customFormat="1" ht="22.8" customHeight="1">
      <c r="A98" s="41"/>
      <c r="B98" s="42"/>
      <c r="C98" s="102" t="s">
        <v>240</v>
      </c>
      <c r="D98" s="43"/>
      <c r="E98" s="43"/>
      <c r="F98" s="43"/>
      <c r="G98" s="43"/>
      <c r="H98" s="43"/>
      <c r="I98" s="43"/>
      <c r="J98" s="188">
        <f>BK98</f>
        <v>0</v>
      </c>
      <c r="K98" s="43"/>
      <c r="L98" s="47"/>
      <c r="M98" s="98"/>
      <c r="N98" s="189"/>
      <c r="O98" s="99"/>
      <c r="P98" s="190">
        <f>P99+P427</f>
        <v>0</v>
      </c>
      <c r="Q98" s="99"/>
      <c r="R98" s="190">
        <f>R99+R427</f>
        <v>82.416036320000003</v>
      </c>
      <c r="S98" s="99"/>
      <c r="T98" s="191">
        <f>T99+T427</f>
        <v>11.66444894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72</v>
      </c>
      <c r="AU98" s="20" t="s">
        <v>208</v>
      </c>
      <c r="BK98" s="192">
        <f>BK99+BK427</f>
        <v>0</v>
      </c>
    </row>
    <row r="99" s="12" customFormat="1" ht="25.92" customHeight="1">
      <c r="A99" s="12"/>
      <c r="B99" s="193"/>
      <c r="C99" s="194"/>
      <c r="D99" s="195" t="s">
        <v>72</v>
      </c>
      <c r="E99" s="196" t="s">
        <v>241</v>
      </c>
      <c r="F99" s="196" t="s">
        <v>242</v>
      </c>
      <c r="G99" s="194"/>
      <c r="H99" s="194"/>
      <c r="I99" s="197"/>
      <c r="J99" s="198">
        <f>BK99</f>
        <v>0</v>
      </c>
      <c r="K99" s="194"/>
      <c r="L99" s="199"/>
      <c r="M99" s="200"/>
      <c r="N99" s="201"/>
      <c r="O99" s="201"/>
      <c r="P99" s="202">
        <f>P100+P185+P199+P204+P303+P390+P424</f>
        <v>0</v>
      </c>
      <c r="Q99" s="201"/>
      <c r="R99" s="202">
        <f>R100+R185+R199+R204+R303+R390+R424</f>
        <v>77.17207234</v>
      </c>
      <c r="S99" s="201"/>
      <c r="T99" s="203">
        <f>T100+T185+T199+T204+T303+T390+T424</f>
        <v>8.7373060000000002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4" t="s">
        <v>81</v>
      </c>
      <c r="AT99" s="205" t="s">
        <v>72</v>
      </c>
      <c r="AU99" s="205" t="s">
        <v>73</v>
      </c>
      <c r="AY99" s="204" t="s">
        <v>243</v>
      </c>
      <c r="BK99" s="206">
        <f>BK100+BK185+BK199+BK204+BK303+BK390+BK424</f>
        <v>0</v>
      </c>
    </row>
    <row r="100" s="12" customFormat="1" ht="22.8" customHeight="1">
      <c r="A100" s="12"/>
      <c r="B100" s="193"/>
      <c r="C100" s="194"/>
      <c r="D100" s="195" t="s">
        <v>72</v>
      </c>
      <c r="E100" s="207" t="s">
        <v>81</v>
      </c>
      <c r="F100" s="207" t="s">
        <v>244</v>
      </c>
      <c r="G100" s="194"/>
      <c r="H100" s="194"/>
      <c r="I100" s="197"/>
      <c r="J100" s="208">
        <f>BK100</f>
        <v>0</v>
      </c>
      <c r="K100" s="194"/>
      <c r="L100" s="199"/>
      <c r="M100" s="200"/>
      <c r="N100" s="201"/>
      <c r="O100" s="201"/>
      <c r="P100" s="202">
        <f>SUM(P101:P184)</f>
        <v>0</v>
      </c>
      <c r="Q100" s="201"/>
      <c r="R100" s="202">
        <f>SUM(R101:R184)</f>
        <v>63.024759999999993</v>
      </c>
      <c r="S100" s="201"/>
      <c r="T100" s="203">
        <f>SUM(T101:T184)</f>
        <v>4.9277999999999995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4" t="s">
        <v>81</v>
      </c>
      <c r="AT100" s="205" t="s">
        <v>72</v>
      </c>
      <c r="AU100" s="205" t="s">
        <v>81</v>
      </c>
      <c r="AY100" s="204" t="s">
        <v>243</v>
      </c>
      <c r="BK100" s="206">
        <f>SUM(BK101:BK184)</f>
        <v>0</v>
      </c>
    </row>
    <row r="101" s="2" customFormat="1" ht="66.75" customHeight="1">
      <c r="A101" s="41"/>
      <c r="B101" s="42"/>
      <c r="C101" s="209" t="s">
        <v>81</v>
      </c>
      <c r="D101" s="209" t="s">
        <v>245</v>
      </c>
      <c r="E101" s="210" t="s">
        <v>246</v>
      </c>
      <c r="F101" s="211" t="s">
        <v>247</v>
      </c>
      <c r="G101" s="212" t="s">
        <v>97</v>
      </c>
      <c r="H101" s="213">
        <v>8.1799999999999997</v>
      </c>
      <c r="I101" s="214"/>
      <c r="J101" s="215">
        <f>ROUND(I101*H101,2)</f>
        <v>0</v>
      </c>
      <c r="K101" s="211" t="s">
        <v>248</v>
      </c>
      <c r="L101" s="47"/>
      <c r="M101" s="216" t="s">
        <v>19</v>
      </c>
      <c r="N101" s="217" t="s">
        <v>44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0.26000000000000001</v>
      </c>
      <c r="T101" s="219">
        <f>S101*H101</f>
        <v>2.1267999999999998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249</v>
      </c>
      <c r="AT101" s="220" t="s">
        <v>245</v>
      </c>
      <c r="AU101" s="220" t="s">
        <v>83</v>
      </c>
      <c r="AY101" s="20" t="s">
        <v>243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81</v>
      </c>
      <c r="BK101" s="221">
        <f>ROUND(I101*H101,2)</f>
        <v>0</v>
      </c>
      <c r="BL101" s="20" t="s">
        <v>249</v>
      </c>
      <c r="BM101" s="220" t="s">
        <v>250</v>
      </c>
    </row>
    <row r="102" s="2" customFormat="1">
      <c r="A102" s="41"/>
      <c r="B102" s="42"/>
      <c r="C102" s="43"/>
      <c r="D102" s="222" t="s">
        <v>251</v>
      </c>
      <c r="E102" s="43"/>
      <c r="F102" s="223" t="s">
        <v>252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251</v>
      </c>
      <c r="AU102" s="20" t="s">
        <v>83</v>
      </c>
    </row>
    <row r="103" s="13" customFormat="1">
      <c r="A103" s="13"/>
      <c r="B103" s="227"/>
      <c r="C103" s="228"/>
      <c r="D103" s="229" t="s">
        <v>253</v>
      </c>
      <c r="E103" s="230" t="s">
        <v>19</v>
      </c>
      <c r="F103" s="231" t="s">
        <v>254</v>
      </c>
      <c r="G103" s="228"/>
      <c r="H103" s="230" t="s">
        <v>19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253</v>
      </c>
      <c r="AU103" s="237" t="s">
        <v>83</v>
      </c>
      <c r="AV103" s="13" t="s">
        <v>81</v>
      </c>
      <c r="AW103" s="13" t="s">
        <v>34</v>
      </c>
      <c r="AX103" s="13" t="s">
        <v>73</v>
      </c>
      <c r="AY103" s="237" t="s">
        <v>243</v>
      </c>
    </row>
    <row r="104" s="14" customFormat="1">
      <c r="A104" s="14"/>
      <c r="B104" s="238"/>
      <c r="C104" s="239"/>
      <c r="D104" s="229" t="s">
        <v>253</v>
      </c>
      <c r="E104" s="240" t="s">
        <v>19</v>
      </c>
      <c r="F104" s="241" t="s">
        <v>255</v>
      </c>
      <c r="G104" s="239"/>
      <c r="H104" s="242">
        <v>3.3799999999999999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253</v>
      </c>
      <c r="AU104" s="248" t="s">
        <v>83</v>
      </c>
      <c r="AV104" s="14" t="s">
        <v>83</v>
      </c>
      <c r="AW104" s="14" t="s">
        <v>34</v>
      </c>
      <c r="AX104" s="14" t="s">
        <v>73</v>
      </c>
      <c r="AY104" s="248" t="s">
        <v>243</v>
      </c>
    </row>
    <row r="105" s="14" customFormat="1">
      <c r="A105" s="14"/>
      <c r="B105" s="238"/>
      <c r="C105" s="239"/>
      <c r="D105" s="229" t="s">
        <v>253</v>
      </c>
      <c r="E105" s="240" t="s">
        <v>19</v>
      </c>
      <c r="F105" s="241" t="s">
        <v>256</v>
      </c>
      <c r="G105" s="239"/>
      <c r="H105" s="242">
        <v>4.7999999999999998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8" t="s">
        <v>253</v>
      </c>
      <c r="AU105" s="248" t="s">
        <v>83</v>
      </c>
      <c r="AV105" s="14" t="s">
        <v>83</v>
      </c>
      <c r="AW105" s="14" t="s">
        <v>34</v>
      </c>
      <c r="AX105" s="14" t="s">
        <v>73</v>
      </c>
      <c r="AY105" s="248" t="s">
        <v>243</v>
      </c>
    </row>
    <row r="106" s="15" customFormat="1">
      <c r="A106" s="15"/>
      <c r="B106" s="249"/>
      <c r="C106" s="250"/>
      <c r="D106" s="229" t="s">
        <v>253</v>
      </c>
      <c r="E106" s="251" t="s">
        <v>151</v>
      </c>
      <c r="F106" s="252" t="s">
        <v>257</v>
      </c>
      <c r="G106" s="250"/>
      <c r="H106" s="253">
        <v>8.1799999999999997</v>
      </c>
      <c r="I106" s="254"/>
      <c r="J106" s="250"/>
      <c r="K106" s="250"/>
      <c r="L106" s="255"/>
      <c r="M106" s="256"/>
      <c r="N106" s="257"/>
      <c r="O106" s="257"/>
      <c r="P106" s="257"/>
      <c r="Q106" s="257"/>
      <c r="R106" s="257"/>
      <c r="S106" s="257"/>
      <c r="T106" s="258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9" t="s">
        <v>253</v>
      </c>
      <c r="AU106" s="259" t="s">
        <v>83</v>
      </c>
      <c r="AV106" s="15" t="s">
        <v>258</v>
      </c>
      <c r="AW106" s="15" t="s">
        <v>34</v>
      </c>
      <c r="AX106" s="15" t="s">
        <v>73</v>
      </c>
      <c r="AY106" s="259" t="s">
        <v>243</v>
      </c>
    </row>
    <row r="107" s="16" customFormat="1">
      <c r="A107" s="16"/>
      <c r="B107" s="260"/>
      <c r="C107" s="261"/>
      <c r="D107" s="229" t="s">
        <v>253</v>
      </c>
      <c r="E107" s="262" t="s">
        <v>19</v>
      </c>
      <c r="F107" s="263" t="s">
        <v>259</v>
      </c>
      <c r="G107" s="261"/>
      <c r="H107" s="264">
        <v>8.1799999999999997</v>
      </c>
      <c r="I107" s="265"/>
      <c r="J107" s="261"/>
      <c r="K107" s="261"/>
      <c r="L107" s="266"/>
      <c r="M107" s="267"/>
      <c r="N107" s="268"/>
      <c r="O107" s="268"/>
      <c r="P107" s="268"/>
      <c r="Q107" s="268"/>
      <c r="R107" s="268"/>
      <c r="S107" s="268"/>
      <c r="T107" s="269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70" t="s">
        <v>253</v>
      </c>
      <c r="AU107" s="270" t="s">
        <v>83</v>
      </c>
      <c r="AV107" s="16" t="s">
        <v>249</v>
      </c>
      <c r="AW107" s="16" t="s">
        <v>34</v>
      </c>
      <c r="AX107" s="16" t="s">
        <v>81</v>
      </c>
      <c r="AY107" s="270" t="s">
        <v>243</v>
      </c>
    </row>
    <row r="108" s="2" customFormat="1" ht="55.5" customHeight="1">
      <c r="A108" s="41"/>
      <c r="B108" s="42"/>
      <c r="C108" s="209" t="s">
        <v>83</v>
      </c>
      <c r="D108" s="209" t="s">
        <v>245</v>
      </c>
      <c r="E108" s="210" t="s">
        <v>260</v>
      </c>
      <c r="F108" s="211" t="s">
        <v>261</v>
      </c>
      <c r="G108" s="212" t="s">
        <v>97</v>
      </c>
      <c r="H108" s="213">
        <v>6.5999999999999996</v>
      </c>
      <c r="I108" s="214"/>
      <c r="J108" s="215">
        <f>ROUND(I108*H108,2)</f>
        <v>0</v>
      </c>
      <c r="K108" s="211" t="s">
        <v>248</v>
      </c>
      <c r="L108" s="47"/>
      <c r="M108" s="216" t="s">
        <v>19</v>
      </c>
      <c r="N108" s="217" t="s">
        <v>44</v>
      </c>
      <c r="O108" s="87"/>
      <c r="P108" s="218">
        <f>O108*H108</f>
        <v>0</v>
      </c>
      <c r="Q108" s="218">
        <v>0</v>
      </c>
      <c r="R108" s="218">
        <f>Q108*H108</f>
        <v>0</v>
      </c>
      <c r="S108" s="218">
        <v>0.32500000000000001</v>
      </c>
      <c r="T108" s="219">
        <f>S108*H108</f>
        <v>2.145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0" t="s">
        <v>249</v>
      </c>
      <c r="AT108" s="220" t="s">
        <v>245</v>
      </c>
      <c r="AU108" s="220" t="s">
        <v>83</v>
      </c>
      <c r="AY108" s="20" t="s">
        <v>243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0" t="s">
        <v>81</v>
      </c>
      <c r="BK108" s="221">
        <f>ROUND(I108*H108,2)</f>
        <v>0</v>
      </c>
      <c r="BL108" s="20" t="s">
        <v>249</v>
      </c>
      <c r="BM108" s="220" t="s">
        <v>262</v>
      </c>
    </row>
    <row r="109" s="2" customFormat="1">
      <c r="A109" s="41"/>
      <c r="B109" s="42"/>
      <c r="C109" s="43"/>
      <c r="D109" s="222" t="s">
        <v>251</v>
      </c>
      <c r="E109" s="43"/>
      <c r="F109" s="223" t="s">
        <v>263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251</v>
      </c>
      <c r="AU109" s="20" t="s">
        <v>83</v>
      </c>
    </row>
    <row r="110" s="13" customFormat="1">
      <c r="A110" s="13"/>
      <c r="B110" s="227"/>
      <c r="C110" s="228"/>
      <c r="D110" s="229" t="s">
        <v>253</v>
      </c>
      <c r="E110" s="230" t="s">
        <v>19</v>
      </c>
      <c r="F110" s="231" t="s">
        <v>264</v>
      </c>
      <c r="G110" s="228"/>
      <c r="H110" s="230" t="s">
        <v>19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253</v>
      </c>
      <c r="AU110" s="237" t="s">
        <v>83</v>
      </c>
      <c r="AV110" s="13" t="s">
        <v>81</v>
      </c>
      <c r="AW110" s="13" t="s">
        <v>34</v>
      </c>
      <c r="AX110" s="13" t="s">
        <v>73</v>
      </c>
      <c r="AY110" s="237" t="s">
        <v>243</v>
      </c>
    </row>
    <row r="111" s="14" customFormat="1">
      <c r="A111" s="14"/>
      <c r="B111" s="238"/>
      <c r="C111" s="239"/>
      <c r="D111" s="229" t="s">
        <v>253</v>
      </c>
      <c r="E111" s="240" t="s">
        <v>19</v>
      </c>
      <c r="F111" s="241" t="s">
        <v>265</v>
      </c>
      <c r="G111" s="239"/>
      <c r="H111" s="242">
        <v>6.5999999999999996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8" t="s">
        <v>253</v>
      </c>
      <c r="AU111" s="248" t="s">
        <v>83</v>
      </c>
      <c r="AV111" s="14" t="s">
        <v>83</v>
      </c>
      <c r="AW111" s="14" t="s">
        <v>34</v>
      </c>
      <c r="AX111" s="14" t="s">
        <v>81</v>
      </c>
      <c r="AY111" s="248" t="s">
        <v>243</v>
      </c>
    </row>
    <row r="112" s="2" customFormat="1" ht="37.8" customHeight="1">
      <c r="A112" s="41"/>
      <c r="B112" s="42"/>
      <c r="C112" s="209" t="s">
        <v>258</v>
      </c>
      <c r="D112" s="209" t="s">
        <v>245</v>
      </c>
      <c r="E112" s="210" t="s">
        <v>266</v>
      </c>
      <c r="F112" s="211" t="s">
        <v>267</v>
      </c>
      <c r="G112" s="212" t="s">
        <v>128</v>
      </c>
      <c r="H112" s="213">
        <v>16.399999999999999</v>
      </c>
      <c r="I112" s="214"/>
      <c r="J112" s="215">
        <f>ROUND(I112*H112,2)</f>
        <v>0</v>
      </c>
      <c r="K112" s="211" t="s">
        <v>248</v>
      </c>
      <c r="L112" s="47"/>
      <c r="M112" s="216" t="s">
        <v>19</v>
      </c>
      <c r="N112" s="217" t="s">
        <v>44</v>
      </c>
      <c r="O112" s="87"/>
      <c r="P112" s="218">
        <f>O112*H112</f>
        <v>0</v>
      </c>
      <c r="Q112" s="218">
        <v>0</v>
      </c>
      <c r="R112" s="218">
        <f>Q112*H112</f>
        <v>0</v>
      </c>
      <c r="S112" s="218">
        <v>0.040000000000000001</v>
      </c>
      <c r="T112" s="219">
        <f>S112*H112</f>
        <v>0.65599999999999992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249</v>
      </c>
      <c r="AT112" s="220" t="s">
        <v>245</v>
      </c>
      <c r="AU112" s="220" t="s">
        <v>83</v>
      </c>
      <c r="AY112" s="20" t="s">
        <v>243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81</v>
      </c>
      <c r="BK112" s="221">
        <f>ROUND(I112*H112,2)</f>
        <v>0</v>
      </c>
      <c r="BL112" s="20" t="s">
        <v>249</v>
      </c>
      <c r="BM112" s="220" t="s">
        <v>268</v>
      </c>
    </row>
    <row r="113" s="2" customFormat="1">
      <c r="A113" s="41"/>
      <c r="B113" s="42"/>
      <c r="C113" s="43"/>
      <c r="D113" s="222" t="s">
        <v>251</v>
      </c>
      <c r="E113" s="43"/>
      <c r="F113" s="223" t="s">
        <v>269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251</v>
      </c>
      <c r="AU113" s="20" t="s">
        <v>83</v>
      </c>
    </row>
    <row r="114" s="14" customFormat="1">
      <c r="A114" s="14"/>
      <c r="B114" s="238"/>
      <c r="C114" s="239"/>
      <c r="D114" s="229" t="s">
        <v>253</v>
      </c>
      <c r="E114" s="240" t="s">
        <v>19</v>
      </c>
      <c r="F114" s="241" t="s">
        <v>270</v>
      </c>
      <c r="G114" s="239"/>
      <c r="H114" s="242">
        <v>13.4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253</v>
      </c>
      <c r="AU114" s="248" t="s">
        <v>83</v>
      </c>
      <c r="AV114" s="14" t="s">
        <v>83</v>
      </c>
      <c r="AW114" s="14" t="s">
        <v>34</v>
      </c>
      <c r="AX114" s="14" t="s">
        <v>73</v>
      </c>
      <c r="AY114" s="248" t="s">
        <v>243</v>
      </c>
    </row>
    <row r="115" s="13" customFormat="1">
      <c r="A115" s="13"/>
      <c r="B115" s="227"/>
      <c r="C115" s="228"/>
      <c r="D115" s="229" t="s">
        <v>253</v>
      </c>
      <c r="E115" s="230" t="s">
        <v>19</v>
      </c>
      <c r="F115" s="231" t="s">
        <v>271</v>
      </c>
      <c r="G115" s="228"/>
      <c r="H115" s="230" t="s">
        <v>19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253</v>
      </c>
      <c r="AU115" s="237" t="s">
        <v>83</v>
      </c>
      <c r="AV115" s="13" t="s">
        <v>81</v>
      </c>
      <c r="AW115" s="13" t="s">
        <v>34</v>
      </c>
      <c r="AX115" s="13" t="s">
        <v>73</v>
      </c>
      <c r="AY115" s="237" t="s">
        <v>243</v>
      </c>
    </row>
    <row r="116" s="14" customFormat="1">
      <c r="A116" s="14"/>
      <c r="B116" s="238"/>
      <c r="C116" s="239"/>
      <c r="D116" s="229" t="s">
        <v>253</v>
      </c>
      <c r="E116" s="240" t="s">
        <v>19</v>
      </c>
      <c r="F116" s="241" t="s">
        <v>272</v>
      </c>
      <c r="G116" s="239"/>
      <c r="H116" s="242">
        <v>3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253</v>
      </c>
      <c r="AU116" s="248" t="s">
        <v>83</v>
      </c>
      <c r="AV116" s="14" t="s">
        <v>83</v>
      </c>
      <c r="AW116" s="14" t="s">
        <v>34</v>
      </c>
      <c r="AX116" s="14" t="s">
        <v>73</v>
      </c>
      <c r="AY116" s="248" t="s">
        <v>243</v>
      </c>
    </row>
    <row r="117" s="16" customFormat="1">
      <c r="A117" s="16"/>
      <c r="B117" s="260"/>
      <c r="C117" s="261"/>
      <c r="D117" s="229" t="s">
        <v>253</v>
      </c>
      <c r="E117" s="262" t="s">
        <v>19</v>
      </c>
      <c r="F117" s="263" t="s">
        <v>259</v>
      </c>
      <c r="G117" s="261"/>
      <c r="H117" s="264">
        <v>16.399999999999999</v>
      </c>
      <c r="I117" s="265"/>
      <c r="J117" s="261"/>
      <c r="K117" s="261"/>
      <c r="L117" s="266"/>
      <c r="M117" s="267"/>
      <c r="N117" s="268"/>
      <c r="O117" s="268"/>
      <c r="P117" s="268"/>
      <c r="Q117" s="268"/>
      <c r="R117" s="268"/>
      <c r="S117" s="268"/>
      <c r="T117" s="269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70" t="s">
        <v>253</v>
      </c>
      <c r="AU117" s="270" t="s">
        <v>83</v>
      </c>
      <c r="AV117" s="16" t="s">
        <v>249</v>
      </c>
      <c r="AW117" s="16" t="s">
        <v>34</v>
      </c>
      <c r="AX117" s="16" t="s">
        <v>81</v>
      </c>
      <c r="AY117" s="270" t="s">
        <v>243</v>
      </c>
    </row>
    <row r="118" s="2" customFormat="1" ht="44.25" customHeight="1">
      <c r="A118" s="41"/>
      <c r="B118" s="42"/>
      <c r="C118" s="209" t="s">
        <v>249</v>
      </c>
      <c r="D118" s="209" t="s">
        <v>245</v>
      </c>
      <c r="E118" s="210" t="s">
        <v>273</v>
      </c>
      <c r="F118" s="211" t="s">
        <v>274</v>
      </c>
      <c r="G118" s="212" t="s">
        <v>128</v>
      </c>
      <c r="H118" s="213">
        <v>71</v>
      </c>
      <c r="I118" s="214"/>
      <c r="J118" s="215">
        <f>ROUND(I118*H118,2)</f>
        <v>0</v>
      </c>
      <c r="K118" s="211" t="s">
        <v>248</v>
      </c>
      <c r="L118" s="47"/>
      <c r="M118" s="216" t="s">
        <v>19</v>
      </c>
      <c r="N118" s="217" t="s">
        <v>44</v>
      </c>
      <c r="O118" s="87"/>
      <c r="P118" s="218">
        <f>O118*H118</f>
        <v>0</v>
      </c>
      <c r="Q118" s="218">
        <v>0.00029999999999999997</v>
      </c>
      <c r="R118" s="218">
        <f>Q118*H118</f>
        <v>0.021299999999999999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249</v>
      </c>
      <c r="AT118" s="220" t="s">
        <v>245</v>
      </c>
      <c r="AU118" s="220" t="s">
        <v>83</v>
      </c>
      <c r="AY118" s="20" t="s">
        <v>243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81</v>
      </c>
      <c r="BK118" s="221">
        <f>ROUND(I118*H118,2)</f>
        <v>0</v>
      </c>
      <c r="BL118" s="20" t="s">
        <v>249</v>
      </c>
      <c r="BM118" s="220" t="s">
        <v>275</v>
      </c>
    </row>
    <row r="119" s="2" customFormat="1">
      <c r="A119" s="41"/>
      <c r="B119" s="42"/>
      <c r="C119" s="43"/>
      <c r="D119" s="222" t="s">
        <v>251</v>
      </c>
      <c r="E119" s="43"/>
      <c r="F119" s="223" t="s">
        <v>276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251</v>
      </c>
      <c r="AU119" s="20" t="s">
        <v>83</v>
      </c>
    </row>
    <row r="120" s="14" customFormat="1">
      <c r="A120" s="14"/>
      <c r="B120" s="238"/>
      <c r="C120" s="239"/>
      <c r="D120" s="229" t="s">
        <v>253</v>
      </c>
      <c r="E120" s="240" t="s">
        <v>19</v>
      </c>
      <c r="F120" s="241" t="s">
        <v>277</v>
      </c>
      <c r="G120" s="239"/>
      <c r="H120" s="242">
        <v>71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8" t="s">
        <v>253</v>
      </c>
      <c r="AU120" s="248" t="s">
        <v>83</v>
      </c>
      <c r="AV120" s="14" t="s">
        <v>83</v>
      </c>
      <c r="AW120" s="14" t="s">
        <v>34</v>
      </c>
      <c r="AX120" s="14" t="s">
        <v>81</v>
      </c>
      <c r="AY120" s="248" t="s">
        <v>243</v>
      </c>
    </row>
    <row r="121" s="2" customFormat="1" ht="44.25" customHeight="1">
      <c r="A121" s="41"/>
      <c r="B121" s="42"/>
      <c r="C121" s="209" t="s">
        <v>278</v>
      </c>
      <c r="D121" s="209" t="s">
        <v>245</v>
      </c>
      <c r="E121" s="210" t="s">
        <v>279</v>
      </c>
      <c r="F121" s="211" t="s">
        <v>280</v>
      </c>
      <c r="G121" s="212" t="s">
        <v>128</v>
      </c>
      <c r="H121" s="213">
        <v>71</v>
      </c>
      <c r="I121" s="214"/>
      <c r="J121" s="215">
        <f>ROUND(I121*H121,2)</f>
        <v>0</v>
      </c>
      <c r="K121" s="211" t="s">
        <v>248</v>
      </c>
      <c r="L121" s="47"/>
      <c r="M121" s="216" t="s">
        <v>19</v>
      </c>
      <c r="N121" s="217" t="s">
        <v>44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249</v>
      </c>
      <c r="AT121" s="220" t="s">
        <v>245</v>
      </c>
      <c r="AU121" s="220" t="s">
        <v>83</v>
      </c>
      <c r="AY121" s="20" t="s">
        <v>243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81</v>
      </c>
      <c r="BK121" s="221">
        <f>ROUND(I121*H121,2)</f>
        <v>0</v>
      </c>
      <c r="BL121" s="20" t="s">
        <v>249</v>
      </c>
      <c r="BM121" s="220" t="s">
        <v>281</v>
      </c>
    </row>
    <row r="122" s="2" customFormat="1">
      <c r="A122" s="41"/>
      <c r="B122" s="42"/>
      <c r="C122" s="43"/>
      <c r="D122" s="222" t="s">
        <v>251</v>
      </c>
      <c r="E122" s="43"/>
      <c r="F122" s="223" t="s">
        <v>282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251</v>
      </c>
      <c r="AU122" s="20" t="s">
        <v>83</v>
      </c>
    </row>
    <row r="123" s="2" customFormat="1" ht="37.8" customHeight="1">
      <c r="A123" s="41"/>
      <c r="B123" s="42"/>
      <c r="C123" s="209" t="s">
        <v>283</v>
      </c>
      <c r="D123" s="209" t="s">
        <v>245</v>
      </c>
      <c r="E123" s="210" t="s">
        <v>284</v>
      </c>
      <c r="F123" s="211" t="s">
        <v>285</v>
      </c>
      <c r="G123" s="212" t="s">
        <v>156</v>
      </c>
      <c r="H123" s="213">
        <v>12.752000000000001</v>
      </c>
      <c r="I123" s="214"/>
      <c r="J123" s="215">
        <f>ROUND(I123*H123,2)</f>
        <v>0</v>
      </c>
      <c r="K123" s="211" t="s">
        <v>248</v>
      </c>
      <c r="L123" s="47"/>
      <c r="M123" s="216" t="s">
        <v>19</v>
      </c>
      <c r="N123" s="217" t="s">
        <v>44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0" t="s">
        <v>249</v>
      </c>
      <c r="AT123" s="220" t="s">
        <v>245</v>
      </c>
      <c r="AU123" s="220" t="s">
        <v>83</v>
      </c>
      <c r="AY123" s="20" t="s">
        <v>243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81</v>
      </c>
      <c r="BK123" s="221">
        <f>ROUND(I123*H123,2)</f>
        <v>0</v>
      </c>
      <c r="BL123" s="20" t="s">
        <v>249</v>
      </c>
      <c r="BM123" s="220" t="s">
        <v>286</v>
      </c>
    </row>
    <row r="124" s="2" customFormat="1">
      <c r="A124" s="41"/>
      <c r="B124" s="42"/>
      <c r="C124" s="43"/>
      <c r="D124" s="222" t="s">
        <v>251</v>
      </c>
      <c r="E124" s="43"/>
      <c r="F124" s="223" t="s">
        <v>287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251</v>
      </c>
      <c r="AU124" s="20" t="s">
        <v>83</v>
      </c>
    </row>
    <row r="125" s="14" customFormat="1">
      <c r="A125" s="14"/>
      <c r="B125" s="238"/>
      <c r="C125" s="239"/>
      <c r="D125" s="229" t="s">
        <v>253</v>
      </c>
      <c r="E125" s="240" t="s">
        <v>19</v>
      </c>
      <c r="F125" s="241" t="s">
        <v>288</v>
      </c>
      <c r="G125" s="239"/>
      <c r="H125" s="242">
        <v>12.752000000000001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8" t="s">
        <v>253</v>
      </c>
      <c r="AU125" s="248" t="s">
        <v>83</v>
      </c>
      <c r="AV125" s="14" t="s">
        <v>83</v>
      </c>
      <c r="AW125" s="14" t="s">
        <v>34</v>
      </c>
      <c r="AX125" s="14" t="s">
        <v>73</v>
      </c>
      <c r="AY125" s="248" t="s">
        <v>243</v>
      </c>
    </row>
    <row r="126" s="15" customFormat="1">
      <c r="A126" s="15"/>
      <c r="B126" s="249"/>
      <c r="C126" s="250"/>
      <c r="D126" s="229" t="s">
        <v>253</v>
      </c>
      <c r="E126" s="251" t="s">
        <v>154</v>
      </c>
      <c r="F126" s="252" t="s">
        <v>257</v>
      </c>
      <c r="G126" s="250"/>
      <c r="H126" s="253">
        <v>12.752000000000001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9" t="s">
        <v>253</v>
      </c>
      <c r="AU126" s="259" t="s">
        <v>83</v>
      </c>
      <c r="AV126" s="15" t="s">
        <v>258</v>
      </c>
      <c r="AW126" s="15" t="s">
        <v>34</v>
      </c>
      <c r="AX126" s="15" t="s">
        <v>73</v>
      </c>
      <c r="AY126" s="259" t="s">
        <v>243</v>
      </c>
    </row>
    <row r="127" s="16" customFormat="1">
      <c r="A127" s="16"/>
      <c r="B127" s="260"/>
      <c r="C127" s="261"/>
      <c r="D127" s="229" t="s">
        <v>253</v>
      </c>
      <c r="E127" s="262" t="s">
        <v>19</v>
      </c>
      <c r="F127" s="263" t="s">
        <v>259</v>
      </c>
      <c r="G127" s="261"/>
      <c r="H127" s="264">
        <v>12.752000000000001</v>
      </c>
      <c r="I127" s="265"/>
      <c r="J127" s="261"/>
      <c r="K127" s="261"/>
      <c r="L127" s="266"/>
      <c r="M127" s="267"/>
      <c r="N127" s="268"/>
      <c r="O127" s="268"/>
      <c r="P127" s="268"/>
      <c r="Q127" s="268"/>
      <c r="R127" s="268"/>
      <c r="S127" s="268"/>
      <c r="T127" s="269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70" t="s">
        <v>253</v>
      </c>
      <c r="AU127" s="270" t="s">
        <v>83</v>
      </c>
      <c r="AV127" s="16" t="s">
        <v>249</v>
      </c>
      <c r="AW127" s="16" t="s">
        <v>34</v>
      </c>
      <c r="AX127" s="16" t="s">
        <v>81</v>
      </c>
      <c r="AY127" s="270" t="s">
        <v>243</v>
      </c>
    </row>
    <row r="128" s="2" customFormat="1" ht="44.25" customHeight="1">
      <c r="A128" s="41"/>
      <c r="B128" s="42"/>
      <c r="C128" s="209" t="s">
        <v>289</v>
      </c>
      <c r="D128" s="209" t="s">
        <v>245</v>
      </c>
      <c r="E128" s="210" t="s">
        <v>290</v>
      </c>
      <c r="F128" s="211" t="s">
        <v>291</v>
      </c>
      <c r="G128" s="212" t="s">
        <v>156</v>
      </c>
      <c r="H128" s="213">
        <v>16.782</v>
      </c>
      <c r="I128" s="214"/>
      <c r="J128" s="215">
        <f>ROUND(I128*H128,2)</f>
        <v>0</v>
      </c>
      <c r="K128" s="211" t="s">
        <v>248</v>
      </c>
      <c r="L128" s="47"/>
      <c r="M128" s="216" t="s">
        <v>19</v>
      </c>
      <c r="N128" s="217" t="s">
        <v>44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0" t="s">
        <v>249</v>
      </c>
      <c r="AT128" s="220" t="s">
        <v>245</v>
      </c>
      <c r="AU128" s="220" t="s">
        <v>83</v>
      </c>
      <c r="AY128" s="20" t="s">
        <v>243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81</v>
      </c>
      <c r="BK128" s="221">
        <f>ROUND(I128*H128,2)</f>
        <v>0</v>
      </c>
      <c r="BL128" s="20" t="s">
        <v>249</v>
      </c>
      <c r="BM128" s="220" t="s">
        <v>292</v>
      </c>
    </row>
    <row r="129" s="2" customFormat="1">
      <c r="A129" s="41"/>
      <c r="B129" s="42"/>
      <c r="C129" s="43"/>
      <c r="D129" s="222" t="s">
        <v>251</v>
      </c>
      <c r="E129" s="43"/>
      <c r="F129" s="223" t="s">
        <v>293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251</v>
      </c>
      <c r="AU129" s="20" t="s">
        <v>83</v>
      </c>
    </row>
    <row r="130" s="13" customFormat="1">
      <c r="A130" s="13"/>
      <c r="B130" s="227"/>
      <c r="C130" s="228"/>
      <c r="D130" s="229" t="s">
        <v>253</v>
      </c>
      <c r="E130" s="230" t="s">
        <v>19</v>
      </c>
      <c r="F130" s="231" t="s">
        <v>294</v>
      </c>
      <c r="G130" s="228"/>
      <c r="H130" s="230" t="s">
        <v>19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253</v>
      </c>
      <c r="AU130" s="237" t="s">
        <v>83</v>
      </c>
      <c r="AV130" s="13" t="s">
        <v>81</v>
      </c>
      <c r="AW130" s="13" t="s">
        <v>34</v>
      </c>
      <c r="AX130" s="13" t="s">
        <v>73</v>
      </c>
      <c r="AY130" s="237" t="s">
        <v>243</v>
      </c>
    </row>
    <row r="131" s="14" customFormat="1">
      <c r="A131" s="14"/>
      <c r="B131" s="238"/>
      <c r="C131" s="239"/>
      <c r="D131" s="229" t="s">
        <v>253</v>
      </c>
      <c r="E131" s="240" t="s">
        <v>19</v>
      </c>
      <c r="F131" s="241" t="s">
        <v>295</v>
      </c>
      <c r="G131" s="239"/>
      <c r="H131" s="242">
        <v>7.9199999999999999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253</v>
      </c>
      <c r="AU131" s="248" t="s">
        <v>83</v>
      </c>
      <c r="AV131" s="14" t="s">
        <v>83</v>
      </c>
      <c r="AW131" s="14" t="s">
        <v>34</v>
      </c>
      <c r="AX131" s="14" t="s">
        <v>73</v>
      </c>
      <c r="AY131" s="248" t="s">
        <v>243</v>
      </c>
    </row>
    <row r="132" s="14" customFormat="1">
      <c r="A132" s="14"/>
      <c r="B132" s="238"/>
      <c r="C132" s="239"/>
      <c r="D132" s="229" t="s">
        <v>253</v>
      </c>
      <c r="E132" s="240" t="s">
        <v>19</v>
      </c>
      <c r="F132" s="241" t="s">
        <v>296</v>
      </c>
      <c r="G132" s="239"/>
      <c r="H132" s="242">
        <v>8.8620000000000001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8" t="s">
        <v>253</v>
      </c>
      <c r="AU132" s="248" t="s">
        <v>83</v>
      </c>
      <c r="AV132" s="14" t="s">
        <v>83</v>
      </c>
      <c r="AW132" s="14" t="s">
        <v>34</v>
      </c>
      <c r="AX132" s="14" t="s">
        <v>73</v>
      </c>
      <c r="AY132" s="248" t="s">
        <v>243</v>
      </c>
    </row>
    <row r="133" s="15" customFormat="1">
      <c r="A133" s="15"/>
      <c r="B133" s="249"/>
      <c r="C133" s="250"/>
      <c r="D133" s="229" t="s">
        <v>253</v>
      </c>
      <c r="E133" s="251" t="s">
        <v>161</v>
      </c>
      <c r="F133" s="252" t="s">
        <v>257</v>
      </c>
      <c r="G133" s="250"/>
      <c r="H133" s="253">
        <v>16.782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9" t="s">
        <v>253</v>
      </c>
      <c r="AU133" s="259" t="s">
        <v>83</v>
      </c>
      <c r="AV133" s="15" t="s">
        <v>258</v>
      </c>
      <c r="AW133" s="15" t="s">
        <v>34</v>
      </c>
      <c r="AX133" s="15" t="s">
        <v>73</v>
      </c>
      <c r="AY133" s="259" t="s">
        <v>243</v>
      </c>
    </row>
    <row r="134" s="16" customFormat="1">
      <c r="A134" s="16"/>
      <c r="B134" s="260"/>
      <c r="C134" s="261"/>
      <c r="D134" s="229" t="s">
        <v>253</v>
      </c>
      <c r="E134" s="262" t="s">
        <v>19</v>
      </c>
      <c r="F134" s="263" t="s">
        <v>259</v>
      </c>
      <c r="G134" s="261"/>
      <c r="H134" s="264">
        <v>16.782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70" t="s">
        <v>253</v>
      </c>
      <c r="AU134" s="270" t="s">
        <v>83</v>
      </c>
      <c r="AV134" s="16" t="s">
        <v>249</v>
      </c>
      <c r="AW134" s="16" t="s">
        <v>34</v>
      </c>
      <c r="AX134" s="16" t="s">
        <v>81</v>
      </c>
      <c r="AY134" s="270" t="s">
        <v>243</v>
      </c>
    </row>
    <row r="135" s="2" customFormat="1" ht="44.25" customHeight="1">
      <c r="A135" s="41"/>
      <c r="B135" s="42"/>
      <c r="C135" s="209" t="s">
        <v>297</v>
      </c>
      <c r="D135" s="209" t="s">
        <v>245</v>
      </c>
      <c r="E135" s="210" t="s">
        <v>298</v>
      </c>
      <c r="F135" s="211" t="s">
        <v>299</v>
      </c>
      <c r="G135" s="212" t="s">
        <v>156</v>
      </c>
      <c r="H135" s="213">
        <v>38.923999999999999</v>
      </c>
      <c r="I135" s="214"/>
      <c r="J135" s="215">
        <f>ROUND(I135*H135,2)</f>
        <v>0</v>
      </c>
      <c r="K135" s="211" t="s">
        <v>248</v>
      </c>
      <c r="L135" s="47"/>
      <c r="M135" s="216" t="s">
        <v>19</v>
      </c>
      <c r="N135" s="217" t="s">
        <v>44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0" t="s">
        <v>249</v>
      </c>
      <c r="AT135" s="220" t="s">
        <v>245</v>
      </c>
      <c r="AU135" s="220" t="s">
        <v>83</v>
      </c>
      <c r="AY135" s="20" t="s">
        <v>243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20" t="s">
        <v>81</v>
      </c>
      <c r="BK135" s="221">
        <f>ROUND(I135*H135,2)</f>
        <v>0</v>
      </c>
      <c r="BL135" s="20" t="s">
        <v>249</v>
      </c>
      <c r="BM135" s="220" t="s">
        <v>300</v>
      </c>
    </row>
    <row r="136" s="2" customFormat="1">
      <c r="A136" s="41"/>
      <c r="B136" s="42"/>
      <c r="C136" s="43"/>
      <c r="D136" s="222" t="s">
        <v>251</v>
      </c>
      <c r="E136" s="43"/>
      <c r="F136" s="223" t="s">
        <v>301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251</v>
      </c>
      <c r="AU136" s="20" t="s">
        <v>83</v>
      </c>
    </row>
    <row r="137" s="13" customFormat="1">
      <c r="A137" s="13"/>
      <c r="B137" s="227"/>
      <c r="C137" s="228"/>
      <c r="D137" s="229" t="s">
        <v>253</v>
      </c>
      <c r="E137" s="230" t="s">
        <v>19</v>
      </c>
      <c r="F137" s="231" t="s">
        <v>302</v>
      </c>
      <c r="G137" s="228"/>
      <c r="H137" s="230" t="s">
        <v>19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253</v>
      </c>
      <c r="AU137" s="237" t="s">
        <v>83</v>
      </c>
      <c r="AV137" s="13" t="s">
        <v>81</v>
      </c>
      <c r="AW137" s="13" t="s">
        <v>34</v>
      </c>
      <c r="AX137" s="13" t="s">
        <v>73</v>
      </c>
      <c r="AY137" s="237" t="s">
        <v>243</v>
      </c>
    </row>
    <row r="138" s="14" customFormat="1">
      <c r="A138" s="14"/>
      <c r="B138" s="238"/>
      <c r="C138" s="239"/>
      <c r="D138" s="229" t="s">
        <v>253</v>
      </c>
      <c r="E138" s="240" t="s">
        <v>19</v>
      </c>
      <c r="F138" s="241" t="s">
        <v>303</v>
      </c>
      <c r="G138" s="239"/>
      <c r="H138" s="242">
        <v>20.187999999999999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253</v>
      </c>
      <c r="AU138" s="248" t="s">
        <v>83</v>
      </c>
      <c r="AV138" s="14" t="s">
        <v>83</v>
      </c>
      <c r="AW138" s="14" t="s">
        <v>34</v>
      </c>
      <c r="AX138" s="14" t="s">
        <v>73</v>
      </c>
      <c r="AY138" s="248" t="s">
        <v>243</v>
      </c>
    </row>
    <row r="139" s="14" customFormat="1">
      <c r="A139" s="14"/>
      <c r="B139" s="238"/>
      <c r="C139" s="239"/>
      <c r="D139" s="229" t="s">
        <v>253</v>
      </c>
      <c r="E139" s="240" t="s">
        <v>19</v>
      </c>
      <c r="F139" s="241" t="s">
        <v>304</v>
      </c>
      <c r="G139" s="239"/>
      <c r="H139" s="242">
        <v>3.3460000000000001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253</v>
      </c>
      <c r="AU139" s="248" t="s">
        <v>83</v>
      </c>
      <c r="AV139" s="14" t="s">
        <v>83</v>
      </c>
      <c r="AW139" s="14" t="s">
        <v>34</v>
      </c>
      <c r="AX139" s="14" t="s">
        <v>73</v>
      </c>
      <c r="AY139" s="248" t="s">
        <v>243</v>
      </c>
    </row>
    <row r="140" s="14" customFormat="1">
      <c r="A140" s="14"/>
      <c r="B140" s="238"/>
      <c r="C140" s="239"/>
      <c r="D140" s="229" t="s">
        <v>253</v>
      </c>
      <c r="E140" s="240" t="s">
        <v>19</v>
      </c>
      <c r="F140" s="241" t="s">
        <v>305</v>
      </c>
      <c r="G140" s="239"/>
      <c r="H140" s="242">
        <v>15.390000000000001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253</v>
      </c>
      <c r="AU140" s="248" t="s">
        <v>83</v>
      </c>
      <c r="AV140" s="14" t="s">
        <v>83</v>
      </c>
      <c r="AW140" s="14" t="s">
        <v>34</v>
      </c>
      <c r="AX140" s="14" t="s">
        <v>73</v>
      </c>
      <c r="AY140" s="248" t="s">
        <v>243</v>
      </c>
    </row>
    <row r="141" s="15" customFormat="1">
      <c r="A141" s="15"/>
      <c r="B141" s="249"/>
      <c r="C141" s="250"/>
      <c r="D141" s="229" t="s">
        <v>253</v>
      </c>
      <c r="E141" s="251" t="s">
        <v>158</v>
      </c>
      <c r="F141" s="252" t="s">
        <v>257</v>
      </c>
      <c r="G141" s="250"/>
      <c r="H141" s="253">
        <v>38.923999999999999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9" t="s">
        <v>253</v>
      </c>
      <c r="AU141" s="259" t="s">
        <v>83</v>
      </c>
      <c r="AV141" s="15" t="s">
        <v>258</v>
      </c>
      <c r="AW141" s="15" t="s">
        <v>34</v>
      </c>
      <c r="AX141" s="15" t="s">
        <v>73</v>
      </c>
      <c r="AY141" s="259" t="s">
        <v>243</v>
      </c>
    </row>
    <row r="142" s="16" customFormat="1">
      <c r="A142" s="16"/>
      <c r="B142" s="260"/>
      <c r="C142" s="261"/>
      <c r="D142" s="229" t="s">
        <v>253</v>
      </c>
      <c r="E142" s="262" t="s">
        <v>19</v>
      </c>
      <c r="F142" s="263" t="s">
        <v>259</v>
      </c>
      <c r="G142" s="261"/>
      <c r="H142" s="264">
        <v>38.923999999999999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70" t="s">
        <v>253</v>
      </c>
      <c r="AU142" s="270" t="s">
        <v>83</v>
      </c>
      <c r="AV142" s="16" t="s">
        <v>249</v>
      </c>
      <c r="AW142" s="16" t="s">
        <v>34</v>
      </c>
      <c r="AX142" s="16" t="s">
        <v>81</v>
      </c>
      <c r="AY142" s="270" t="s">
        <v>243</v>
      </c>
    </row>
    <row r="143" s="2" customFormat="1" ht="62.7" customHeight="1">
      <c r="A143" s="41"/>
      <c r="B143" s="42"/>
      <c r="C143" s="209" t="s">
        <v>306</v>
      </c>
      <c r="D143" s="209" t="s">
        <v>245</v>
      </c>
      <c r="E143" s="210" t="s">
        <v>307</v>
      </c>
      <c r="F143" s="211" t="s">
        <v>308</v>
      </c>
      <c r="G143" s="212" t="s">
        <v>156</v>
      </c>
      <c r="H143" s="213">
        <v>59.433999999999998</v>
      </c>
      <c r="I143" s="214"/>
      <c r="J143" s="215">
        <f>ROUND(I143*H143,2)</f>
        <v>0</v>
      </c>
      <c r="K143" s="211" t="s">
        <v>248</v>
      </c>
      <c r="L143" s="47"/>
      <c r="M143" s="216" t="s">
        <v>19</v>
      </c>
      <c r="N143" s="217" t="s">
        <v>44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0" t="s">
        <v>249</v>
      </c>
      <c r="AT143" s="220" t="s">
        <v>245</v>
      </c>
      <c r="AU143" s="220" t="s">
        <v>83</v>
      </c>
      <c r="AY143" s="20" t="s">
        <v>243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20" t="s">
        <v>81</v>
      </c>
      <c r="BK143" s="221">
        <f>ROUND(I143*H143,2)</f>
        <v>0</v>
      </c>
      <c r="BL143" s="20" t="s">
        <v>249</v>
      </c>
      <c r="BM143" s="220" t="s">
        <v>309</v>
      </c>
    </row>
    <row r="144" s="2" customFormat="1">
      <c r="A144" s="41"/>
      <c r="B144" s="42"/>
      <c r="C144" s="43"/>
      <c r="D144" s="222" t="s">
        <v>251</v>
      </c>
      <c r="E144" s="43"/>
      <c r="F144" s="223" t="s">
        <v>310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251</v>
      </c>
      <c r="AU144" s="20" t="s">
        <v>83</v>
      </c>
    </row>
    <row r="145" s="14" customFormat="1">
      <c r="A145" s="14"/>
      <c r="B145" s="238"/>
      <c r="C145" s="239"/>
      <c r="D145" s="229" t="s">
        <v>253</v>
      </c>
      <c r="E145" s="240" t="s">
        <v>19</v>
      </c>
      <c r="F145" s="241" t="s">
        <v>311</v>
      </c>
      <c r="G145" s="239"/>
      <c r="H145" s="242">
        <v>59.433999999999998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253</v>
      </c>
      <c r="AU145" s="248" t="s">
        <v>83</v>
      </c>
      <c r="AV145" s="14" t="s">
        <v>83</v>
      </c>
      <c r="AW145" s="14" t="s">
        <v>34</v>
      </c>
      <c r="AX145" s="14" t="s">
        <v>81</v>
      </c>
      <c r="AY145" s="248" t="s">
        <v>243</v>
      </c>
    </row>
    <row r="146" s="2" customFormat="1" ht="66.75" customHeight="1">
      <c r="A146" s="41"/>
      <c r="B146" s="42"/>
      <c r="C146" s="209" t="s">
        <v>312</v>
      </c>
      <c r="D146" s="209" t="s">
        <v>245</v>
      </c>
      <c r="E146" s="210" t="s">
        <v>313</v>
      </c>
      <c r="F146" s="211" t="s">
        <v>314</v>
      </c>
      <c r="G146" s="212" t="s">
        <v>156</v>
      </c>
      <c r="H146" s="213">
        <v>594.34000000000003</v>
      </c>
      <c r="I146" s="214"/>
      <c r="J146" s="215">
        <f>ROUND(I146*H146,2)</f>
        <v>0</v>
      </c>
      <c r="K146" s="211" t="s">
        <v>248</v>
      </c>
      <c r="L146" s="47"/>
      <c r="M146" s="216" t="s">
        <v>19</v>
      </c>
      <c r="N146" s="217" t="s">
        <v>44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249</v>
      </c>
      <c r="AT146" s="220" t="s">
        <v>245</v>
      </c>
      <c r="AU146" s="220" t="s">
        <v>83</v>
      </c>
      <c r="AY146" s="20" t="s">
        <v>243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81</v>
      </c>
      <c r="BK146" s="221">
        <f>ROUND(I146*H146,2)</f>
        <v>0</v>
      </c>
      <c r="BL146" s="20" t="s">
        <v>249</v>
      </c>
      <c r="BM146" s="220" t="s">
        <v>315</v>
      </c>
    </row>
    <row r="147" s="2" customFormat="1">
      <c r="A147" s="41"/>
      <c r="B147" s="42"/>
      <c r="C147" s="43"/>
      <c r="D147" s="222" t="s">
        <v>251</v>
      </c>
      <c r="E147" s="43"/>
      <c r="F147" s="223" t="s">
        <v>316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251</v>
      </c>
      <c r="AU147" s="20" t="s">
        <v>83</v>
      </c>
    </row>
    <row r="148" s="14" customFormat="1">
      <c r="A148" s="14"/>
      <c r="B148" s="238"/>
      <c r="C148" s="239"/>
      <c r="D148" s="229" t="s">
        <v>253</v>
      </c>
      <c r="E148" s="240" t="s">
        <v>19</v>
      </c>
      <c r="F148" s="241" t="s">
        <v>317</v>
      </c>
      <c r="G148" s="239"/>
      <c r="H148" s="242">
        <v>594.34000000000003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253</v>
      </c>
      <c r="AU148" s="248" t="s">
        <v>83</v>
      </c>
      <c r="AV148" s="14" t="s">
        <v>83</v>
      </c>
      <c r="AW148" s="14" t="s">
        <v>34</v>
      </c>
      <c r="AX148" s="14" t="s">
        <v>81</v>
      </c>
      <c r="AY148" s="248" t="s">
        <v>243</v>
      </c>
    </row>
    <row r="149" s="2" customFormat="1" ht="44.25" customHeight="1">
      <c r="A149" s="41"/>
      <c r="B149" s="42"/>
      <c r="C149" s="209" t="s">
        <v>318</v>
      </c>
      <c r="D149" s="209" t="s">
        <v>245</v>
      </c>
      <c r="E149" s="210" t="s">
        <v>319</v>
      </c>
      <c r="F149" s="211" t="s">
        <v>320</v>
      </c>
      <c r="G149" s="212" t="s">
        <v>156</v>
      </c>
      <c r="H149" s="213">
        <v>24.393999999999998</v>
      </c>
      <c r="I149" s="214"/>
      <c r="J149" s="215">
        <f>ROUND(I149*H149,2)</f>
        <v>0</v>
      </c>
      <c r="K149" s="211" t="s">
        <v>248</v>
      </c>
      <c r="L149" s="47"/>
      <c r="M149" s="216" t="s">
        <v>19</v>
      </c>
      <c r="N149" s="217" t="s">
        <v>44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0" t="s">
        <v>249</v>
      </c>
      <c r="AT149" s="220" t="s">
        <v>245</v>
      </c>
      <c r="AU149" s="220" t="s">
        <v>83</v>
      </c>
      <c r="AY149" s="20" t="s">
        <v>243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0" t="s">
        <v>81</v>
      </c>
      <c r="BK149" s="221">
        <f>ROUND(I149*H149,2)</f>
        <v>0</v>
      </c>
      <c r="BL149" s="20" t="s">
        <v>249</v>
      </c>
      <c r="BM149" s="220" t="s">
        <v>321</v>
      </c>
    </row>
    <row r="150" s="2" customFormat="1">
      <c r="A150" s="41"/>
      <c r="B150" s="42"/>
      <c r="C150" s="43"/>
      <c r="D150" s="222" t="s">
        <v>251</v>
      </c>
      <c r="E150" s="43"/>
      <c r="F150" s="223" t="s">
        <v>322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251</v>
      </c>
      <c r="AU150" s="20" t="s">
        <v>83</v>
      </c>
    </row>
    <row r="151" s="13" customFormat="1">
      <c r="A151" s="13"/>
      <c r="B151" s="227"/>
      <c r="C151" s="228"/>
      <c r="D151" s="229" t="s">
        <v>253</v>
      </c>
      <c r="E151" s="230" t="s">
        <v>19</v>
      </c>
      <c r="F151" s="231" t="s">
        <v>323</v>
      </c>
      <c r="G151" s="228"/>
      <c r="H151" s="230" t="s">
        <v>19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253</v>
      </c>
      <c r="AU151" s="237" t="s">
        <v>83</v>
      </c>
      <c r="AV151" s="13" t="s">
        <v>81</v>
      </c>
      <c r="AW151" s="13" t="s">
        <v>34</v>
      </c>
      <c r="AX151" s="13" t="s">
        <v>73</v>
      </c>
      <c r="AY151" s="237" t="s">
        <v>243</v>
      </c>
    </row>
    <row r="152" s="14" customFormat="1">
      <c r="A152" s="14"/>
      <c r="B152" s="238"/>
      <c r="C152" s="239"/>
      <c r="D152" s="229" t="s">
        <v>253</v>
      </c>
      <c r="E152" s="240" t="s">
        <v>19</v>
      </c>
      <c r="F152" s="241" t="s">
        <v>324</v>
      </c>
      <c r="G152" s="239"/>
      <c r="H152" s="242">
        <v>3.96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253</v>
      </c>
      <c r="AU152" s="248" t="s">
        <v>83</v>
      </c>
      <c r="AV152" s="14" t="s">
        <v>83</v>
      </c>
      <c r="AW152" s="14" t="s">
        <v>34</v>
      </c>
      <c r="AX152" s="14" t="s">
        <v>73</v>
      </c>
      <c r="AY152" s="248" t="s">
        <v>243</v>
      </c>
    </row>
    <row r="153" s="14" customFormat="1">
      <c r="A153" s="14"/>
      <c r="B153" s="238"/>
      <c r="C153" s="239"/>
      <c r="D153" s="229" t="s">
        <v>253</v>
      </c>
      <c r="E153" s="240" t="s">
        <v>19</v>
      </c>
      <c r="F153" s="241" t="s">
        <v>325</v>
      </c>
      <c r="G153" s="239"/>
      <c r="H153" s="242">
        <v>5.0640000000000001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253</v>
      </c>
      <c r="AU153" s="248" t="s">
        <v>83</v>
      </c>
      <c r="AV153" s="14" t="s">
        <v>83</v>
      </c>
      <c r="AW153" s="14" t="s">
        <v>34</v>
      </c>
      <c r="AX153" s="14" t="s">
        <v>73</v>
      </c>
      <c r="AY153" s="248" t="s">
        <v>243</v>
      </c>
    </row>
    <row r="154" s="15" customFormat="1">
      <c r="A154" s="15"/>
      <c r="B154" s="249"/>
      <c r="C154" s="250"/>
      <c r="D154" s="229" t="s">
        <v>253</v>
      </c>
      <c r="E154" s="251" t="s">
        <v>173</v>
      </c>
      <c r="F154" s="252" t="s">
        <v>257</v>
      </c>
      <c r="G154" s="250"/>
      <c r="H154" s="253">
        <v>9.0239999999999991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9" t="s">
        <v>253</v>
      </c>
      <c r="AU154" s="259" t="s">
        <v>83</v>
      </c>
      <c r="AV154" s="15" t="s">
        <v>258</v>
      </c>
      <c r="AW154" s="15" t="s">
        <v>34</v>
      </c>
      <c r="AX154" s="15" t="s">
        <v>73</v>
      </c>
      <c r="AY154" s="259" t="s">
        <v>243</v>
      </c>
    </row>
    <row r="155" s="13" customFormat="1">
      <c r="A155" s="13"/>
      <c r="B155" s="227"/>
      <c r="C155" s="228"/>
      <c r="D155" s="229" t="s">
        <v>253</v>
      </c>
      <c r="E155" s="230" t="s">
        <v>19</v>
      </c>
      <c r="F155" s="231" t="s">
        <v>326</v>
      </c>
      <c r="G155" s="228"/>
      <c r="H155" s="230" t="s">
        <v>19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253</v>
      </c>
      <c r="AU155" s="237" t="s">
        <v>83</v>
      </c>
      <c r="AV155" s="13" t="s">
        <v>81</v>
      </c>
      <c r="AW155" s="13" t="s">
        <v>34</v>
      </c>
      <c r="AX155" s="13" t="s">
        <v>73</v>
      </c>
      <c r="AY155" s="237" t="s">
        <v>243</v>
      </c>
    </row>
    <row r="156" s="14" customFormat="1">
      <c r="A156" s="14"/>
      <c r="B156" s="238"/>
      <c r="C156" s="239"/>
      <c r="D156" s="229" t="s">
        <v>253</v>
      </c>
      <c r="E156" s="240" t="s">
        <v>19</v>
      </c>
      <c r="F156" s="241" t="s">
        <v>327</v>
      </c>
      <c r="G156" s="239"/>
      <c r="H156" s="242">
        <v>12.869999999999999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253</v>
      </c>
      <c r="AU156" s="248" t="s">
        <v>83</v>
      </c>
      <c r="AV156" s="14" t="s">
        <v>83</v>
      </c>
      <c r="AW156" s="14" t="s">
        <v>34</v>
      </c>
      <c r="AX156" s="14" t="s">
        <v>73</v>
      </c>
      <c r="AY156" s="248" t="s">
        <v>243</v>
      </c>
    </row>
    <row r="157" s="13" customFormat="1">
      <c r="A157" s="13"/>
      <c r="B157" s="227"/>
      <c r="C157" s="228"/>
      <c r="D157" s="229" t="s">
        <v>253</v>
      </c>
      <c r="E157" s="230" t="s">
        <v>19</v>
      </c>
      <c r="F157" s="231" t="s">
        <v>328</v>
      </c>
      <c r="G157" s="228"/>
      <c r="H157" s="230" t="s">
        <v>19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253</v>
      </c>
      <c r="AU157" s="237" t="s">
        <v>83</v>
      </c>
      <c r="AV157" s="13" t="s">
        <v>81</v>
      </c>
      <c r="AW157" s="13" t="s">
        <v>34</v>
      </c>
      <c r="AX157" s="13" t="s">
        <v>73</v>
      </c>
      <c r="AY157" s="237" t="s">
        <v>243</v>
      </c>
    </row>
    <row r="158" s="14" customFormat="1">
      <c r="A158" s="14"/>
      <c r="B158" s="238"/>
      <c r="C158" s="239"/>
      <c r="D158" s="229" t="s">
        <v>253</v>
      </c>
      <c r="E158" s="240" t="s">
        <v>19</v>
      </c>
      <c r="F158" s="241" t="s">
        <v>329</v>
      </c>
      <c r="G158" s="239"/>
      <c r="H158" s="242">
        <v>2.5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253</v>
      </c>
      <c r="AU158" s="248" t="s">
        <v>83</v>
      </c>
      <c r="AV158" s="14" t="s">
        <v>83</v>
      </c>
      <c r="AW158" s="14" t="s">
        <v>34</v>
      </c>
      <c r="AX158" s="14" t="s">
        <v>73</v>
      </c>
      <c r="AY158" s="248" t="s">
        <v>243</v>
      </c>
    </row>
    <row r="159" s="15" customFormat="1">
      <c r="A159" s="15"/>
      <c r="B159" s="249"/>
      <c r="C159" s="250"/>
      <c r="D159" s="229" t="s">
        <v>253</v>
      </c>
      <c r="E159" s="251" t="s">
        <v>176</v>
      </c>
      <c r="F159" s="252" t="s">
        <v>257</v>
      </c>
      <c r="G159" s="250"/>
      <c r="H159" s="253">
        <v>15.369999999999999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9" t="s">
        <v>253</v>
      </c>
      <c r="AU159" s="259" t="s">
        <v>83</v>
      </c>
      <c r="AV159" s="15" t="s">
        <v>258</v>
      </c>
      <c r="AW159" s="15" t="s">
        <v>34</v>
      </c>
      <c r="AX159" s="15" t="s">
        <v>73</v>
      </c>
      <c r="AY159" s="259" t="s">
        <v>243</v>
      </c>
    </row>
    <row r="160" s="16" customFormat="1">
      <c r="A160" s="16"/>
      <c r="B160" s="260"/>
      <c r="C160" s="261"/>
      <c r="D160" s="229" t="s">
        <v>253</v>
      </c>
      <c r="E160" s="262" t="s">
        <v>19</v>
      </c>
      <c r="F160" s="263" t="s">
        <v>259</v>
      </c>
      <c r="G160" s="261"/>
      <c r="H160" s="264">
        <v>24.393999999999998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0" t="s">
        <v>253</v>
      </c>
      <c r="AU160" s="270" t="s">
        <v>83</v>
      </c>
      <c r="AV160" s="16" t="s">
        <v>249</v>
      </c>
      <c r="AW160" s="16" t="s">
        <v>34</v>
      </c>
      <c r="AX160" s="16" t="s">
        <v>81</v>
      </c>
      <c r="AY160" s="270" t="s">
        <v>243</v>
      </c>
    </row>
    <row r="161" s="2" customFormat="1" ht="16.5" customHeight="1">
      <c r="A161" s="41"/>
      <c r="B161" s="42"/>
      <c r="C161" s="271" t="s">
        <v>8</v>
      </c>
      <c r="D161" s="271" t="s">
        <v>136</v>
      </c>
      <c r="E161" s="272" t="s">
        <v>330</v>
      </c>
      <c r="F161" s="273" t="s">
        <v>331</v>
      </c>
      <c r="G161" s="274" t="s">
        <v>181</v>
      </c>
      <c r="H161" s="275">
        <v>23.055</v>
      </c>
      <c r="I161" s="276"/>
      <c r="J161" s="277">
        <f>ROUND(I161*H161,2)</f>
        <v>0</v>
      </c>
      <c r="K161" s="273" t="s">
        <v>248</v>
      </c>
      <c r="L161" s="278"/>
      <c r="M161" s="279" t="s">
        <v>19</v>
      </c>
      <c r="N161" s="280" t="s">
        <v>44</v>
      </c>
      <c r="O161" s="87"/>
      <c r="P161" s="218">
        <f>O161*H161</f>
        <v>0</v>
      </c>
      <c r="Q161" s="218">
        <v>1</v>
      </c>
      <c r="R161" s="218">
        <f>Q161*H161</f>
        <v>23.055</v>
      </c>
      <c r="S161" s="218">
        <v>0</v>
      </c>
      <c r="T161" s="219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0" t="s">
        <v>297</v>
      </c>
      <c r="AT161" s="220" t="s">
        <v>136</v>
      </c>
      <c r="AU161" s="220" t="s">
        <v>83</v>
      </c>
      <c r="AY161" s="20" t="s">
        <v>243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20" t="s">
        <v>81</v>
      </c>
      <c r="BK161" s="221">
        <f>ROUND(I161*H161,2)</f>
        <v>0</v>
      </c>
      <c r="BL161" s="20" t="s">
        <v>249</v>
      </c>
      <c r="BM161" s="220" t="s">
        <v>332</v>
      </c>
    </row>
    <row r="162" s="14" customFormat="1">
      <c r="A162" s="14"/>
      <c r="B162" s="238"/>
      <c r="C162" s="239"/>
      <c r="D162" s="229" t="s">
        <v>253</v>
      </c>
      <c r="E162" s="240" t="s">
        <v>19</v>
      </c>
      <c r="F162" s="241" t="s">
        <v>333</v>
      </c>
      <c r="G162" s="239"/>
      <c r="H162" s="242">
        <v>23.055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253</v>
      </c>
      <c r="AU162" s="248" t="s">
        <v>83</v>
      </c>
      <c r="AV162" s="14" t="s">
        <v>83</v>
      </c>
      <c r="AW162" s="14" t="s">
        <v>34</v>
      </c>
      <c r="AX162" s="14" t="s">
        <v>81</v>
      </c>
      <c r="AY162" s="248" t="s">
        <v>243</v>
      </c>
    </row>
    <row r="163" s="2" customFormat="1" ht="66.75" customHeight="1">
      <c r="A163" s="41"/>
      <c r="B163" s="42"/>
      <c r="C163" s="209" t="s">
        <v>334</v>
      </c>
      <c r="D163" s="209" t="s">
        <v>245</v>
      </c>
      <c r="E163" s="210" t="s">
        <v>335</v>
      </c>
      <c r="F163" s="211" t="s">
        <v>336</v>
      </c>
      <c r="G163" s="212" t="s">
        <v>156</v>
      </c>
      <c r="H163" s="213">
        <v>11.259</v>
      </c>
      <c r="I163" s="214"/>
      <c r="J163" s="215">
        <f>ROUND(I163*H163,2)</f>
        <v>0</v>
      </c>
      <c r="K163" s="211" t="s">
        <v>248</v>
      </c>
      <c r="L163" s="47"/>
      <c r="M163" s="216" t="s">
        <v>19</v>
      </c>
      <c r="N163" s="217" t="s">
        <v>44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249</v>
      </c>
      <c r="AT163" s="220" t="s">
        <v>245</v>
      </c>
      <c r="AU163" s="220" t="s">
        <v>83</v>
      </c>
      <c r="AY163" s="20" t="s">
        <v>243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81</v>
      </c>
      <c r="BK163" s="221">
        <f>ROUND(I163*H163,2)</f>
        <v>0</v>
      </c>
      <c r="BL163" s="20" t="s">
        <v>249</v>
      </c>
      <c r="BM163" s="220" t="s">
        <v>337</v>
      </c>
    </row>
    <row r="164" s="2" customFormat="1">
      <c r="A164" s="41"/>
      <c r="B164" s="42"/>
      <c r="C164" s="43"/>
      <c r="D164" s="222" t="s">
        <v>251</v>
      </c>
      <c r="E164" s="43"/>
      <c r="F164" s="223" t="s">
        <v>338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251</v>
      </c>
      <c r="AU164" s="20" t="s">
        <v>83</v>
      </c>
    </row>
    <row r="165" s="14" customFormat="1">
      <c r="A165" s="14"/>
      <c r="B165" s="238"/>
      <c r="C165" s="239"/>
      <c r="D165" s="229" t="s">
        <v>253</v>
      </c>
      <c r="E165" s="240" t="s">
        <v>19</v>
      </c>
      <c r="F165" s="241" t="s">
        <v>339</v>
      </c>
      <c r="G165" s="239"/>
      <c r="H165" s="242">
        <v>11.259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253</v>
      </c>
      <c r="AU165" s="248" t="s">
        <v>83</v>
      </c>
      <c r="AV165" s="14" t="s">
        <v>83</v>
      </c>
      <c r="AW165" s="14" t="s">
        <v>34</v>
      </c>
      <c r="AX165" s="14" t="s">
        <v>73</v>
      </c>
      <c r="AY165" s="248" t="s">
        <v>243</v>
      </c>
    </row>
    <row r="166" s="15" customFormat="1">
      <c r="A166" s="15"/>
      <c r="B166" s="249"/>
      <c r="C166" s="250"/>
      <c r="D166" s="229" t="s">
        <v>253</v>
      </c>
      <c r="E166" s="251" t="s">
        <v>167</v>
      </c>
      <c r="F166" s="252" t="s">
        <v>257</v>
      </c>
      <c r="G166" s="250"/>
      <c r="H166" s="253">
        <v>11.259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9" t="s">
        <v>253</v>
      </c>
      <c r="AU166" s="259" t="s">
        <v>83</v>
      </c>
      <c r="AV166" s="15" t="s">
        <v>258</v>
      </c>
      <c r="AW166" s="15" t="s">
        <v>34</v>
      </c>
      <c r="AX166" s="15" t="s">
        <v>73</v>
      </c>
      <c r="AY166" s="259" t="s">
        <v>243</v>
      </c>
    </row>
    <row r="167" s="16" customFormat="1">
      <c r="A167" s="16"/>
      <c r="B167" s="260"/>
      <c r="C167" s="261"/>
      <c r="D167" s="229" t="s">
        <v>253</v>
      </c>
      <c r="E167" s="262" t="s">
        <v>19</v>
      </c>
      <c r="F167" s="263" t="s">
        <v>259</v>
      </c>
      <c r="G167" s="261"/>
      <c r="H167" s="264">
        <v>11.259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70" t="s">
        <v>253</v>
      </c>
      <c r="AU167" s="270" t="s">
        <v>83</v>
      </c>
      <c r="AV167" s="16" t="s">
        <v>249</v>
      </c>
      <c r="AW167" s="16" t="s">
        <v>34</v>
      </c>
      <c r="AX167" s="16" t="s">
        <v>81</v>
      </c>
      <c r="AY167" s="270" t="s">
        <v>243</v>
      </c>
    </row>
    <row r="168" s="2" customFormat="1" ht="16.5" customHeight="1">
      <c r="A168" s="41"/>
      <c r="B168" s="42"/>
      <c r="C168" s="271" t="s">
        <v>340</v>
      </c>
      <c r="D168" s="271" t="s">
        <v>136</v>
      </c>
      <c r="E168" s="272" t="s">
        <v>341</v>
      </c>
      <c r="F168" s="273" t="s">
        <v>342</v>
      </c>
      <c r="G168" s="274" t="s">
        <v>181</v>
      </c>
      <c r="H168" s="275">
        <v>20.265999999999998</v>
      </c>
      <c r="I168" s="276"/>
      <c r="J168" s="277">
        <f>ROUND(I168*H168,2)</f>
        <v>0</v>
      </c>
      <c r="K168" s="273" t="s">
        <v>248</v>
      </c>
      <c r="L168" s="278"/>
      <c r="M168" s="279" t="s">
        <v>19</v>
      </c>
      <c r="N168" s="280" t="s">
        <v>44</v>
      </c>
      <c r="O168" s="87"/>
      <c r="P168" s="218">
        <f>O168*H168</f>
        <v>0</v>
      </c>
      <c r="Q168" s="218">
        <v>1</v>
      </c>
      <c r="R168" s="218">
        <f>Q168*H168</f>
        <v>20.265999999999998</v>
      </c>
      <c r="S168" s="218">
        <v>0</v>
      </c>
      <c r="T168" s="219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0" t="s">
        <v>297</v>
      </c>
      <c r="AT168" s="220" t="s">
        <v>136</v>
      </c>
      <c r="AU168" s="220" t="s">
        <v>83</v>
      </c>
      <c r="AY168" s="20" t="s">
        <v>243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20" t="s">
        <v>81</v>
      </c>
      <c r="BK168" s="221">
        <f>ROUND(I168*H168,2)</f>
        <v>0</v>
      </c>
      <c r="BL168" s="20" t="s">
        <v>249</v>
      </c>
      <c r="BM168" s="220" t="s">
        <v>343</v>
      </c>
    </row>
    <row r="169" s="14" customFormat="1">
      <c r="A169" s="14"/>
      <c r="B169" s="238"/>
      <c r="C169" s="239"/>
      <c r="D169" s="229" t="s">
        <v>253</v>
      </c>
      <c r="E169" s="240" t="s">
        <v>19</v>
      </c>
      <c r="F169" s="241" t="s">
        <v>344</v>
      </c>
      <c r="G169" s="239"/>
      <c r="H169" s="242">
        <v>20.265999999999998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253</v>
      </c>
      <c r="AU169" s="248" t="s">
        <v>83</v>
      </c>
      <c r="AV169" s="14" t="s">
        <v>83</v>
      </c>
      <c r="AW169" s="14" t="s">
        <v>34</v>
      </c>
      <c r="AX169" s="14" t="s">
        <v>81</v>
      </c>
      <c r="AY169" s="248" t="s">
        <v>243</v>
      </c>
    </row>
    <row r="170" s="2" customFormat="1" ht="37.8" customHeight="1">
      <c r="A170" s="41"/>
      <c r="B170" s="42"/>
      <c r="C170" s="209" t="s">
        <v>345</v>
      </c>
      <c r="D170" s="209" t="s">
        <v>245</v>
      </c>
      <c r="E170" s="210" t="s">
        <v>346</v>
      </c>
      <c r="F170" s="211" t="s">
        <v>347</v>
      </c>
      <c r="G170" s="212" t="s">
        <v>97</v>
      </c>
      <c r="H170" s="213">
        <v>82.001999999999995</v>
      </c>
      <c r="I170" s="214"/>
      <c r="J170" s="215">
        <f>ROUND(I170*H170,2)</f>
        <v>0</v>
      </c>
      <c r="K170" s="211" t="s">
        <v>248</v>
      </c>
      <c r="L170" s="47"/>
      <c r="M170" s="216" t="s">
        <v>19</v>
      </c>
      <c r="N170" s="217" t="s">
        <v>44</v>
      </c>
      <c r="O170" s="8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0" t="s">
        <v>249</v>
      </c>
      <c r="AT170" s="220" t="s">
        <v>245</v>
      </c>
      <c r="AU170" s="220" t="s">
        <v>83</v>
      </c>
      <c r="AY170" s="20" t="s">
        <v>243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0" t="s">
        <v>81</v>
      </c>
      <c r="BK170" s="221">
        <f>ROUND(I170*H170,2)</f>
        <v>0</v>
      </c>
      <c r="BL170" s="20" t="s">
        <v>249</v>
      </c>
      <c r="BM170" s="220" t="s">
        <v>348</v>
      </c>
    </row>
    <row r="171" s="2" customFormat="1">
      <c r="A171" s="41"/>
      <c r="B171" s="42"/>
      <c r="C171" s="43"/>
      <c r="D171" s="222" t="s">
        <v>251</v>
      </c>
      <c r="E171" s="43"/>
      <c r="F171" s="223" t="s">
        <v>349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251</v>
      </c>
      <c r="AU171" s="20" t="s">
        <v>83</v>
      </c>
    </row>
    <row r="172" s="14" customFormat="1">
      <c r="A172" s="14"/>
      <c r="B172" s="238"/>
      <c r="C172" s="239"/>
      <c r="D172" s="229" t="s">
        <v>253</v>
      </c>
      <c r="E172" s="240" t="s">
        <v>19</v>
      </c>
      <c r="F172" s="241" t="s">
        <v>350</v>
      </c>
      <c r="G172" s="239"/>
      <c r="H172" s="242">
        <v>16.280000000000001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253</v>
      </c>
      <c r="AU172" s="248" t="s">
        <v>83</v>
      </c>
      <c r="AV172" s="14" t="s">
        <v>83</v>
      </c>
      <c r="AW172" s="14" t="s">
        <v>34</v>
      </c>
      <c r="AX172" s="14" t="s">
        <v>73</v>
      </c>
      <c r="AY172" s="248" t="s">
        <v>243</v>
      </c>
    </row>
    <row r="173" s="14" customFormat="1">
      <c r="A173" s="14"/>
      <c r="B173" s="238"/>
      <c r="C173" s="239"/>
      <c r="D173" s="229" t="s">
        <v>253</v>
      </c>
      <c r="E173" s="240" t="s">
        <v>19</v>
      </c>
      <c r="F173" s="241" t="s">
        <v>351</v>
      </c>
      <c r="G173" s="239"/>
      <c r="H173" s="242">
        <v>18.859999999999999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253</v>
      </c>
      <c r="AU173" s="248" t="s">
        <v>83</v>
      </c>
      <c r="AV173" s="14" t="s">
        <v>83</v>
      </c>
      <c r="AW173" s="14" t="s">
        <v>34</v>
      </c>
      <c r="AX173" s="14" t="s">
        <v>73</v>
      </c>
      <c r="AY173" s="248" t="s">
        <v>243</v>
      </c>
    </row>
    <row r="174" s="14" customFormat="1">
      <c r="A174" s="14"/>
      <c r="B174" s="238"/>
      <c r="C174" s="239"/>
      <c r="D174" s="229" t="s">
        <v>253</v>
      </c>
      <c r="E174" s="240" t="s">
        <v>19</v>
      </c>
      <c r="F174" s="241" t="s">
        <v>352</v>
      </c>
      <c r="G174" s="239"/>
      <c r="H174" s="242">
        <v>7.1120000000000001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253</v>
      </c>
      <c r="AU174" s="248" t="s">
        <v>83</v>
      </c>
      <c r="AV174" s="14" t="s">
        <v>83</v>
      </c>
      <c r="AW174" s="14" t="s">
        <v>34</v>
      </c>
      <c r="AX174" s="14" t="s">
        <v>73</v>
      </c>
      <c r="AY174" s="248" t="s">
        <v>243</v>
      </c>
    </row>
    <row r="175" s="14" customFormat="1">
      <c r="A175" s="14"/>
      <c r="B175" s="238"/>
      <c r="C175" s="239"/>
      <c r="D175" s="229" t="s">
        <v>253</v>
      </c>
      <c r="E175" s="240" t="s">
        <v>19</v>
      </c>
      <c r="F175" s="241" t="s">
        <v>353</v>
      </c>
      <c r="G175" s="239"/>
      <c r="H175" s="242">
        <v>39.75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253</v>
      </c>
      <c r="AU175" s="248" t="s">
        <v>83</v>
      </c>
      <c r="AV175" s="14" t="s">
        <v>83</v>
      </c>
      <c r="AW175" s="14" t="s">
        <v>34</v>
      </c>
      <c r="AX175" s="14" t="s">
        <v>73</v>
      </c>
      <c r="AY175" s="248" t="s">
        <v>243</v>
      </c>
    </row>
    <row r="176" s="15" customFormat="1">
      <c r="A176" s="15"/>
      <c r="B176" s="249"/>
      <c r="C176" s="250"/>
      <c r="D176" s="229" t="s">
        <v>253</v>
      </c>
      <c r="E176" s="251" t="s">
        <v>170</v>
      </c>
      <c r="F176" s="252" t="s">
        <v>257</v>
      </c>
      <c r="G176" s="250"/>
      <c r="H176" s="253">
        <v>82.001999999999995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9" t="s">
        <v>253</v>
      </c>
      <c r="AU176" s="259" t="s">
        <v>83</v>
      </c>
      <c r="AV176" s="15" t="s">
        <v>258</v>
      </c>
      <c r="AW176" s="15" t="s">
        <v>34</v>
      </c>
      <c r="AX176" s="15" t="s">
        <v>73</v>
      </c>
      <c r="AY176" s="259" t="s">
        <v>243</v>
      </c>
    </row>
    <row r="177" s="16" customFormat="1">
      <c r="A177" s="16"/>
      <c r="B177" s="260"/>
      <c r="C177" s="261"/>
      <c r="D177" s="229" t="s">
        <v>253</v>
      </c>
      <c r="E177" s="262" t="s">
        <v>19</v>
      </c>
      <c r="F177" s="263" t="s">
        <v>259</v>
      </c>
      <c r="G177" s="261"/>
      <c r="H177" s="264">
        <v>82.001999999999995</v>
      </c>
      <c r="I177" s="265"/>
      <c r="J177" s="261"/>
      <c r="K177" s="261"/>
      <c r="L177" s="266"/>
      <c r="M177" s="267"/>
      <c r="N177" s="268"/>
      <c r="O177" s="268"/>
      <c r="P177" s="268"/>
      <c r="Q177" s="268"/>
      <c r="R177" s="268"/>
      <c r="S177" s="268"/>
      <c r="T177" s="269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0" t="s">
        <v>253</v>
      </c>
      <c r="AU177" s="270" t="s">
        <v>83</v>
      </c>
      <c r="AV177" s="16" t="s">
        <v>249</v>
      </c>
      <c r="AW177" s="16" t="s">
        <v>34</v>
      </c>
      <c r="AX177" s="16" t="s">
        <v>81</v>
      </c>
      <c r="AY177" s="270" t="s">
        <v>243</v>
      </c>
    </row>
    <row r="178" s="2" customFormat="1" ht="16.5" customHeight="1">
      <c r="A178" s="41"/>
      <c r="B178" s="42"/>
      <c r="C178" s="271" t="s">
        <v>354</v>
      </c>
      <c r="D178" s="271" t="s">
        <v>136</v>
      </c>
      <c r="E178" s="272" t="s">
        <v>355</v>
      </c>
      <c r="F178" s="273" t="s">
        <v>356</v>
      </c>
      <c r="G178" s="274" t="s">
        <v>181</v>
      </c>
      <c r="H178" s="275">
        <v>19.68</v>
      </c>
      <c r="I178" s="276"/>
      <c r="J178" s="277">
        <f>ROUND(I178*H178,2)</f>
        <v>0</v>
      </c>
      <c r="K178" s="273" t="s">
        <v>248</v>
      </c>
      <c r="L178" s="278"/>
      <c r="M178" s="279" t="s">
        <v>19</v>
      </c>
      <c r="N178" s="280" t="s">
        <v>44</v>
      </c>
      <c r="O178" s="87"/>
      <c r="P178" s="218">
        <f>O178*H178</f>
        <v>0</v>
      </c>
      <c r="Q178" s="218">
        <v>1</v>
      </c>
      <c r="R178" s="218">
        <f>Q178*H178</f>
        <v>19.68</v>
      </c>
      <c r="S178" s="218">
        <v>0</v>
      </c>
      <c r="T178" s="219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0" t="s">
        <v>297</v>
      </c>
      <c r="AT178" s="220" t="s">
        <v>136</v>
      </c>
      <c r="AU178" s="220" t="s">
        <v>83</v>
      </c>
      <c r="AY178" s="20" t="s">
        <v>243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20" t="s">
        <v>81</v>
      </c>
      <c r="BK178" s="221">
        <f>ROUND(I178*H178,2)</f>
        <v>0</v>
      </c>
      <c r="BL178" s="20" t="s">
        <v>249</v>
      </c>
      <c r="BM178" s="220" t="s">
        <v>357</v>
      </c>
    </row>
    <row r="179" s="14" customFormat="1">
      <c r="A179" s="14"/>
      <c r="B179" s="238"/>
      <c r="C179" s="239"/>
      <c r="D179" s="229" t="s">
        <v>253</v>
      </c>
      <c r="E179" s="240" t="s">
        <v>19</v>
      </c>
      <c r="F179" s="241" t="s">
        <v>358</v>
      </c>
      <c r="G179" s="239"/>
      <c r="H179" s="242">
        <v>19.68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253</v>
      </c>
      <c r="AU179" s="248" t="s">
        <v>83</v>
      </c>
      <c r="AV179" s="14" t="s">
        <v>83</v>
      </c>
      <c r="AW179" s="14" t="s">
        <v>34</v>
      </c>
      <c r="AX179" s="14" t="s">
        <v>81</v>
      </c>
      <c r="AY179" s="248" t="s">
        <v>243</v>
      </c>
    </row>
    <row r="180" s="2" customFormat="1" ht="37.8" customHeight="1">
      <c r="A180" s="41"/>
      <c r="B180" s="42"/>
      <c r="C180" s="209" t="s">
        <v>359</v>
      </c>
      <c r="D180" s="209" t="s">
        <v>245</v>
      </c>
      <c r="E180" s="210" t="s">
        <v>360</v>
      </c>
      <c r="F180" s="211" t="s">
        <v>361</v>
      </c>
      <c r="G180" s="212" t="s">
        <v>97</v>
      </c>
      <c r="H180" s="213">
        <v>82.001999999999995</v>
      </c>
      <c r="I180" s="214"/>
      <c r="J180" s="215">
        <f>ROUND(I180*H180,2)</f>
        <v>0</v>
      </c>
      <c r="K180" s="211" t="s">
        <v>248</v>
      </c>
      <c r="L180" s="47"/>
      <c r="M180" s="216" t="s">
        <v>19</v>
      </c>
      <c r="N180" s="217" t="s">
        <v>44</v>
      </c>
      <c r="O180" s="87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249</v>
      </c>
      <c r="AT180" s="220" t="s">
        <v>245</v>
      </c>
      <c r="AU180" s="220" t="s">
        <v>83</v>
      </c>
      <c r="AY180" s="20" t="s">
        <v>243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20" t="s">
        <v>81</v>
      </c>
      <c r="BK180" s="221">
        <f>ROUND(I180*H180,2)</f>
        <v>0</v>
      </c>
      <c r="BL180" s="20" t="s">
        <v>249</v>
      </c>
      <c r="BM180" s="220" t="s">
        <v>362</v>
      </c>
    </row>
    <row r="181" s="2" customFormat="1">
      <c r="A181" s="41"/>
      <c r="B181" s="42"/>
      <c r="C181" s="43"/>
      <c r="D181" s="222" t="s">
        <v>251</v>
      </c>
      <c r="E181" s="43"/>
      <c r="F181" s="223" t="s">
        <v>363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251</v>
      </c>
      <c r="AU181" s="20" t="s">
        <v>83</v>
      </c>
    </row>
    <row r="182" s="14" customFormat="1">
      <c r="A182" s="14"/>
      <c r="B182" s="238"/>
      <c r="C182" s="239"/>
      <c r="D182" s="229" t="s">
        <v>253</v>
      </c>
      <c r="E182" s="240" t="s">
        <v>19</v>
      </c>
      <c r="F182" s="241" t="s">
        <v>170</v>
      </c>
      <c r="G182" s="239"/>
      <c r="H182" s="242">
        <v>82.001999999999995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8" t="s">
        <v>253</v>
      </c>
      <c r="AU182" s="248" t="s">
        <v>83</v>
      </c>
      <c r="AV182" s="14" t="s">
        <v>83</v>
      </c>
      <c r="AW182" s="14" t="s">
        <v>34</v>
      </c>
      <c r="AX182" s="14" t="s">
        <v>81</v>
      </c>
      <c r="AY182" s="248" t="s">
        <v>243</v>
      </c>
    </row>
    <row r="183" s="2" customFormat="1" ht="16.5" customHeight="1">
      <c r="A183" s="41"/>
      <c r="B183" s="42"/>
      <c r="C183" s="271" t="s">
        <v>364</v>
      </c>
      <c r="D183" s="271" t="s">
        <v>136</v>
      </c>
      <c r="E183" s="272" t="s">
        <v>365</v>
      </c>
      <c r="F183" s="273" t="s">
        <v>366</v>
      </c>
      <c r="G183" s="274" t="s">
        <v>367</v>
      </c>
      <c r="H183" s="275">
        <v>2.46</v>
      </c>
      <c r="I183" s="276"/>
      <c r="J183" s="277">
        <f>ROUND(I183*H183,2)</f>
        <v>0</v>
      </c>
      <c r="K183" s="273" t="s">
        <v>248</v>
      </c>
      <c r="L183" s="278"/>
      <c r="M183" s="279" t="s">
        <v>19</v>
      </c>
      <c r="N183" s="280" t="s">
        <v>44</v>
      </c>
      <c r="O183" s="87"/>
      <c r="P183" s="218">
        <f>O183*H183</f>
        <v>0</v>
      </c>
      <c r="Q183" s="218">
        <v>0.001</v>
      </c>
      <c r="R183" s="218">
        <f>Q183*H183</f>
        <v>0.0024599999999999999</v>
      </c>
      <c r="S183" s="218">
        <v>0</v>
      </c>
      <c r="T183" s="21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0" t="s">
        <v>297</v>
      </c>
      <c r="AT183" s="220" t="s">
        <v>136</v>
      </c>
      <c r="AU183" s="220" t="s">
        <v>83</v>
      </c>
      <c r="AY183" s="20" t="s">
        <v>243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20" t="s">
        <v>81</v>
      </c>
      <c r="BK183" s="221">
        <f>ROUND(I183*H183,2)</f>
        <v>0</v>
      </c>
      <c r="BL183" s="20" t="s">
        <v>249</v>
      </c>
      <c r="BM183" s="220" t="s">
        <v>368</v>
      </c>
    </row>
    <row r="184" s="14" customFormat="1">
      <c r="A184" s="14"/>
      <c r="B184" s="238"/>
      <c r="C184" s="239"/>
      <c r="D184" s="229" t="s">
        <v>253</v>
      </c>
      <c r="E184" s="240" t="s">
        <v>19</v>
      </c>
      <c r="F184" s="241" t="s">
        <v>369</v>
      </c>
      <c r="G184" s="239"/>
      <c r="H184" s="242">
        <v>2.46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253</v>
      </c>
      <c r="AU184" s="248" t="s">
        <v>83</v>
      </c>
      <c r="AV184" s="14" t="s">
        <v>83</v>
      </c>
      <c r="AW184" s="14" t="s">
        <v>34</v>
      </c>
      <c r="AX184" s="14" t="s">
        <v>81</v>
      </c>
      <c r="AY184" s="248" t="s">
        <v>243</v>
      </c>
    </row>
    <row r="185" s="12" customFormat="1" ht="22.8" customHeight="1">
      <c r="A185" s="12"/>
      <c r="B185" s="193"/>
      <c r="C185" s="194"/>
      <c r="D185" s="195" t="s">
        <v>72</v>
      </c>
      <c r="E185" s="207" t="s">
        <v>83</v>
      </c>
      <c r="F185" s="207" t="s">
        <v>370</v>
      </c>
      <c r="G185" s="194"/>
      <c r="H185" s="194"/>
      <c r="I185" s="197"/>
      <c r="J185" s="208">
        <f>BK185</f>
        <v>0</v>
      </c>
      <c r="K185" s="194"/>
      <c r="L185" s="199"/>
      <c r="M185" s="200"/>
      <c r="N185" s="201"/>
      <c r="O185" s="201"/>
      <c r="P185" s="202">
        <f>SUM(P186:P198)</f>
        <v>0</v>
      </c>
      <c r="Q185" s="201"/>
      <c r="R185" s="202">
        <f>SUM(R186:R198)</f>
        <v>6.4891595000000004</v>
      </c>
      <c r="S185" s="201"/>
      <c r="T185" s="203">
        <f>SUM(T186:T198)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4" t="s">
        <v>81</v>
      </c>
      <c r="AT185" s="205" t="s">
        <v>72</v>
      </c>
      <c r="AU185" s="205" t="s">
        <v>81</v>
      </c>
      <c r="AY185" s="204" t="s">
        <v>243</v>
      </c>
      <c r="BK185" s="206">
        <f>SUM(BK186:BK198)</f>
        <v>0</v>
      </c>
    </row>
    <row r="186" s="2" customFormat="1" ht="16.5" customHeight="1">
      <c r="A186" s="41"/>
      <c r="B186" s="42"/>
      <c r="C186" s="209" t="s">
        <v>371</v>
      </c>
      <c r="D186" s="209" t="s">
        <v>245</v>
      </c>
      <c r="E186" s="210" t="s">
        <v>372</v>
      </c>
      <c r="F186" s="211" t="s">
        <v>373</v>
      </c>
      <c r="G186" s="212" t="s">
        <v>156</v>
      </c>
      <c r="H186" s="213">
        <v>3.96</v>
      </c>
      <c r="I186" s="214"/>
      <c r="J186" s="215">
        <f>ROUND(I186*H186,2)</f>
        <v>0</v>
      </c>
      <c r="K186" s="211" t="s">
        <v>248</v>
      </c>
      <c r="L186" s="47"/>
      <c r="M186" s="216" t="s">
        <v>19</v>
      </c>
      <c r="N186" s="217" t="s">
        <v>44</v>
      </c>
      <c r="O186" s="87"/>
      <c r="P186" s="218">
        <f>O186*H186</f>
        <v>0</v>
      </c>
      <c r="Q186" s="218">
        <v>1.6299999999999999</v>
      </c>
      <c r="R186" s="218">
        <f>Q186*H186</f>
        <v>6.4547999999999996</v>
      </c>
      <c r="S186" s="218">
        <v>0</v>
      </c>
      <c r="T186" s="219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0" t="s">
        <v>249</v>
      </c>
      <c r="AT186" s="220" t="s">
        <v>245</v>
      </c>
      <c r="AU186" s="220" t="s">
        <v>83</v>
      </c>
      <c r="AY186" s="20" t="s">
        <v>243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20" t="s">
        <v>81</v>
      </c>
      <c r="BK186" s="221">
        <f>ROUND(I186*H186,2)</f>
        <v>0</v>
      </c>
      <c r="BL186" s="20" t="s">
        <v>249</v>
      </c>
      <c r="BM186" s="220" t="s">
        <v>374</v>
      </c>
    </row>
    <row r="187" s="2" customFormat="1">
      <c r="A187" s="41"/>
      <c r="B187" s="42"/>
      <c r="C187" s="43"/>
      <c r="D187" s="222" t="s">
        <v>251</v>
      </c>
      <c r="E187" s="43"/>
      <c r="F187" s="223" t="s">
        <v>375</v>
      </c>
      <c r="G187" s="43"/>
      <c r="H187" s="43"/>
      <c r="I187" s="224"/>
      <c r="J187" s="43"/>
      <c r="K187" s="43"/>
      <c r="L187" s="47"/>
      <c r="M187" s="225"/>
      <c r="N187" s="226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251</v>
      </c>
      <c r="AU187" s="20" t="s">
        <v>83</v>
      </c>
    </row>
    <row r="188" s="13" customFormat="1">
      <c r="A188" s="13"/>
      <c r="B188" s="227"/>
      <c r="C188" s="228"/>
      <c r="D188" s="229" t="s">
        <v>253</v>
      </c>
      <c r="E188" s="230" t="s">
        <v>19</v>
      </c>
      <c r="F188" s="231" t="s">
        <v>294</v>
      </c>
      <c r="G188" s="228"/>
      <c r="H188" s="230" t="s">
        <v>19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253</v>
      </c>
      <c r="AU188" s="237" t="s">
        <v>83</v>
      </c>
      <c r="AV188" s="13" t="s">
        <v>81</v>
      </c>
      <c r="AW188" s="13" t="s">
        <v>34</v>
      </c>
      <c r="AX188" s="13" t="s">
        <v>73</v>
      </c>
      <c r="AY188" s="237" t="s">
        <v>243</v>
      </c>
    </row>
    <row r="189" s="14" customFormat="1">
      <c r="A189" s="14"/>
      <c r="B189" s="238"/>
      <c r="C189" s="239"/>
      <c r="D189" s="229" t="s">
        <v>253</v>
      </c>
      <c r="E189" s="240" t="s">
        <v>19</v>
      </c>
      <c r="F189" s="241" t="s">
        <v>376</v>
      </c>
      <c r="G189" s="239"/>
      <c r="H189" s="242">
        <v>3.96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253</v>
      </c>
      <c r="AU189" s="248" t="s">
        <v>83</v>
      </c>
      <c r="AV189" s="14" t="s">
        <v>83</v>
      </c>
      <c r="AW189" s="14" t="s">
        <v>34</v>
      </c>
      <c r="AX189" s="14" t="s">
        <v>81</v>
      </c>
      <c r="AY189" s="248" t="s">
        <v>243</v>
      </c>
    </row>
    <row r="190" s="2" customFormat="1" ht="37.8" customHeight="1">
      <c r="A190" s="41"/>
      <c r="B190" s="42"/>
      <c r="C190" s="209" t="s">
        <v>377</v>
      </c>
      <c r="D190" s="209" t="s">
        <v>245</v>
      </c>
      <c r="E190" s="210" t="s">
        <v>378</v>
      </c>
      <c r="F190" s="211" t="s">
        <v>379</v>
      </c>
      <c r="G190" s="212" t="s">
        <v>97</v>
      </c>
      <c r="H190" s="213">
        <v>123.74</v>
      </c>
      <c r="I190" s="214"/>
      <c r="J190" s="215">
        <f>ROUND(I190*H190,2)</f>
        <v>0</v>
      </c>
      <c r="K190" s="211" t="s">
        <v>248</v>
      </c>
      <c r="L190" s="47"/>
      <c r="M190" s="216" t="s">
        <v>19</v>
      </c>
      <c r="N190" s="217" t="s">
        <v>44</v>
      </c>
      <c r="O190" s="87"/>
      <c r="P190" s="218">
        <f>O190*H190</f>
        <v>0</v>
      </c>
      <c r="Q190" s="218">
        <v>0.00010000000000000001</v>
      </c>
      <c r="R190" s="218">
        <f>Q190*H190</f>
        <v>0.012374</v>
      </c>
      <c r="S190" s="218">
        <v>0</v>
      </c>
      <c r="T190" s="219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0" t="s">
        <v>249</v>
      </c>
      <c r="AT190" s="220" t="s">
        <v>245</v>
      </c>
      <c r="AU190" s="220" t="s">
        <v>83</v>
      </c>
      <c r="AY190" s="20" t="s">
        <v>243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20" t="s">
        <v>81</v>
      </c>
      <c r="BK190" s="221">
        <f>ROUND(I190*H190,2)</f>
        <v>0</v>
      </c>
      <c r="BL190" s="20" t="s">
        <v>249</v>
      </c>
      <c r="BM190" s="220" t="s">
        <v>380</v>
      </c>
    </row>
    <row r="191" s="2" customFormat="1">
      <c r="A191" s="41"/>
      <c r="B191" s="42"/>
      <c r="C191" s="43"/>
      <c r="D191" s="222" t="s">
        <v>251</v>
      </c>
      <c r="E191" s="43"/>
      <c r="F191" s="223" t="s">
        <v>381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251</v>
      </c>
      <c r="AU191" s="20" t="s">
        <v>83</v>
      </c>
    </row>
    <row r="192" s="14" customFormat="1">
      <c r="A192" s="14"/>
      <c r="B192" s="238"/>
      <c r="C192" s="239"/>
      <c r="D192" s="229" t="s">
        <v>253</v>
      </c>
      <c r="E192" s="240" t="s">
        <v>19</v>
      </c>
      <c r="F192" s="241" t="s">
        <v>382</v>
      </c>
      <c r="G192" s="239"/>
      <c r="H192" s="242">
        <v>35.740000000000002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253</v>
      </c>
      <c r="AU192" s="248" t="s">
        <v>83</v>
      </c>
      <c r="AV192" s="14" t="s">
        <v>83</v>
      </c>
      <c r="AW192" s="14" t="s">
        <v>34</v>
      </c>
      <c r="AX192" s="14" t="s">
        <v>73</v>
      </c>
      <c r="AY192" s="248" t="s">
        <v>243</v>
      </c>
    </row>
    <row r="193" s="14" customFormat="1">
      <c r="A193" s="14"/>
      <c r="B193" s="238"/>
      <c r="C193" s="239"/>
      <c r="D193" s="229" t="s">
        <v>253</v>
      </c>
      <c r="E193" s="240" t="s">
        <v>19</v>
      </c>
      <c r="F193" s="241" t="s">
        <v>383</v>
      </c>
      <c r="G193" s="239"/>
      <c r="H193" s="242">
        <v>88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8" t="s">
        <v>253</v>
      </c>
      <c r="AU193" s="248" t="s">
        <v>83</v>
      </c>
      <c r="AV193" s="14" t="s">
        <v>83</v>
      </c>
      <c r="AW193" s="14" t="s">
        <v>34</v>
      </c>
      <c r="AX193" s="14" t="s">
        <v>73</v>
      </c>
      <c r="AY193" s="248" t="s">
        <v>243</v>
      </c>
    </row>
    <row r="194" s="15" customFormat="1">
      <c r="A194" s="15"/>
      <c r="B194" s="249"/>
      <c r="C194" s="250"/>
      <c r="D194" s="229" t="s">
        <v>253</v>
      </c>
      <c r="E194" s="251" t="s">
        <v>164</v>
      </c>
      <c r="F194" s="252" t="s">
        <v>257</v>
      </c>
      <c r="G194" s="250"/>
      <c r="H194" s="253">
        <v>123.74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9" t="s">
        <v>253</v>
      </c>
      <c r="AU194" s="259" t="s">
        <v>83</v>
      </c>
      <c r="AV194" s="15" t="s">
        <v>258</v>
      </c>
      <c r="AW194" s="15" t="s">
        <v>34</v>
      </c>
      <c r="AX194" s="15" t="s">
        <v>73</v>
      </c>
      <c r="AY194" s="259" t="s">
        <v>243</v>
      </c>
    </row>
    <row r="195" s="16" customFormat="1">
      <c r="A195" s="16"/>
      <c r="B195" s="260"/>
      <c r="C195" s="261"/>
      <c r="D195" s="229" t="s">
        <v>253</v>
      </c>
      <c r="E195" s="262" t="s">
        <v>19</v>
      </c>
      <c r="F195" s="263" t="s">
        <v>259</v>
      </c>
      <c r="G195" s="261"/>
      <c r="H195" s="264">
        <v>123.74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70" t="s">
        <v>253</v>
      </c>
      <c r="AU195" s="270" t="s">
        <v>83</v>
      </c>
      <c r="AV195" s="16" t="s">
        <v>249</v>
      </c>
      <c r="AW195" s="16" t="s">
        <v>34</v>
      </c>
      <c r="AX195" s="16" t="s">
        <v>81</v>
      </c>
      <c r="AY195" s="270" t="s">
        <v>243</v>
      </c>
    </row>
    <row r="196" s="2" customFormat="1" ht="24.15" customHeight="1">
      <c r="A196" s="41"/>
      <c r="B196" s="42"/>
      <c r="C196" s="271" t="s">
        <v>7</v>
      </c>
      <c r="D196" s="271" t="s">
        <v>136</v>
      </c>
      <c r="E196" s="272" t="s">
        <v>384</v>
      </c>
      <c r="F196" s="273" t="s">
        <v>385</v>
      </c>
      <c r="G196" s="274" t="s">
        <v>97</v>
      </c>
      <c r="H196" s="275">
        <v>146.56999999999999</v>
      </c>
      <c r="I196" s="276"/>
      <c r="J196" s="277">
        <f>ROUND(I196*H196,2)</f>
        <v>0</v>
      </c>
      <c r="K196" s="273" t="s">
        <v>248</v>
      </c>
      <c r="L196" s="278"/>
      <c r="M196" s="279" t="s">
        <v>19</v>
      </c>
      <c r="N196" s="280" t="s">
        <v>44</v>
      </c>
      <c r="O196" s="87"/>
      <c r="P196" s="218">
        <f>O196*H196</f>
        <v>0</v>
      </c>
      <c r="Q196" s="218">
        <v>0.00014999999999999999</v>
      </c>
      <c r="R196" s="218">
        <f>Q196*H196</f>
        <v>0.021985499999999998</v>
      </c>
      <c r="S196" s="218">
        <v>0</v>
      </c>
      <c r="T196" s="219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0" t="s">
        <v>297</v>
      </c>
      <c r="AT196" s="220" t="s">
        <v>136</v>
      </c>
      <c r="AU196" s="220" t="s">
        <v>83</v>
      </c>
      <c r="AY196" s="20" t="s">
        <v>243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20" t="s">
        <v>81</v>
      </c>
      <c r="BK196" s="221">
        <f>ROUND(I196*H196,2)</f>
        <v>0</v>
      </c>
      <c r="BL196" s="20" t="s">
        <v>249</v>
      </c>
      <c r="BM196" s="220" t="s">
        <v>386</v>
      </c>
    </row>
    <row r="197" s="14" customFormat="1">
      <c r="A197" s="14"/>
      <c r="B197" s="238"/>
      <c r="C197" s="239"/>
      <c r="D197" s="229" t="s">
        <v>253</v>
      </c>
      <c r="E197" s="240" t="s">
        <v>19</v>
      </c>
      <c r="F197" s="241" t="s">
        <v>164</v>
      </c>
      <c r="G197" s="239"/>
      <c r="H197" s="242">
        <v>123.74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253</v>
      </c>
      <c r="AU197" s="248" t="s">
        <v>83</v>
      </c>
      <c r="AV197" s="14" t="s">
        <v>83</v>
      </c>
      <c r="AW197" s="14" t="s">
        <v>34</v>
      </c>
      <c r="AX197" s="14" t="s">
        <v>81</v>
      </c>
      <c r="AY197" s="248" t="s">
        <v>243</v>
      </c>
    </row>
    <row r="198" s="14" customFormat="1">
      <c r="A198" s="14"/>
      <c r="B198" s="238"/>
      <c r="C198" s="239"/>
      <c r="D198" s="229" t="s">
        <v>253</v>
      </c>
      <c r="E198" s="239"/>
      <c r="F198" s="241" t="s">
        <v>387</v>
      </c>
      <c r="G198" s="239"/>
      <c r="H198" s="242">
        <v>146.56999999999999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253</v>
      </c>
      <c r="AU198" s="248" t="s">
        <v>83</v>
      </c>
      <c r="AV198" s="14" t="s">
        <v>83</v>
      </c>
      <c r="AW198" s="14" t="s">
        <v>4</v>
      </c>
      <c r="AX198" s="14" t="s">
        <v>81</v>
      </c>
      <c r="AY198" s="248" t="s">
        <v>243</v>
      </c>
    </row>
    <row r="199" s="12" customFormat="1" ht="22.8" customHeight="1">
      <c r="A199" s="12"/>
      <c r="B199" s="193"/>
      <c r="C199" s="194"/>
      <c r="D199" s="195" t="s">
        <v>72</v>
      </c>
      <c r="E199" s="207" t="s">
        <v>278</v>
      </c>
      <c r="F199" s="207" t="s">
        <v>388</v>
      </c>
      <c r="G199" s="194"/>
      <c r="H199" s="194"/>
      <c r="I199" s="197"/>
      <c r="J199" s="208">
        <f>BK199</f>
        <v>0</v>
      </c>
      <c r="K199" s="194"/>
      <c r="L199" s="199"/>
      <c r="M199" s="200"/>
      <c r="N199" s="201"/>
      <c r="O199" s="201"/>
      <c r="P199" s="202">
        <f>SUM(P200:P203)</f>
        <v>0</v>
      </c>
      <c r="Q199" s="201"/>
      <c r="R199" s="202">
        <f>SUM(R200:R203)</f>
        <v>0.7298195999999999</v>
      </c>
      <c r="S199" s="201"/>
      <c r="T199" s="203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4" t="s">
        <v>81</v>
      </c>
      <c r="AT199" s="205" t="s">
        <v>72</v>
      </c>
      <c r="AU199" s="205" t="s">
        <v>81</v>
      </c>
      <c r="AY199" s="204" t="s">
        <v>243</v>
      </c>
      <c r="BK199" s="206">
        <f>SUM(BK200:BK203)</f>
        <v>0</v>
      </c>
    </row>
    <row r="200" s="2" customFormat="1" ht="78" customHeight="1">
      <c r="A200" s="41"/>
      <c r="B200" s="42"/>
      <c r="C200" s="209" t="s">
        <v>389</v>
      </c>
      <c r="D200" s="209" t="s">
        <v>245</v>
      </c>
      <c r="E200" s="210" t="s">
        <v>390</v>
      </c>
      <c r="F200" s="211" t="s">
        <v>391</v>
      </c>
      <c r="G200" s="212" t="s">
        <v>97</v>
      </c>
      <c r="H200" s="213">
        <v>8.1799999999999997</v>
      </c>
      <c r="I200" s="214"/>
      <c r="J200" s="215">
        <f>ROUND(I200*H200,2)</f>
        <v>0</v>
      </c>
      <c r="K200" s="211" t="s">
        <v>248</v>
      </c>
      <c r="L200" s="47"/>
      <c r="M200" s="216" t="s">
        <v>19</v>
      </c>
      <c r="N200" s="217" t="s">
        <v>44</v>
      </c>
      <c r="O200" s="87"/>
      <c r="P200" s="218">
        <f>O200*H200</f>
        <v>0</v>
      </c>
      <c r="Q200" s="218">
        <v>0.089219999999999994</v>
      </c>
      <c r="R200" s="218">
        <f>Q200*H200</f>
        <v>0.7298195999999999</v>
      </c>
      <c r="S200" s="218">
        <v>0</v>
      </c>
      <c r="T200" s="219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0" t="s">
        <v>249</v>
      </c>
      <c r="AT200" s="220" t="s">
        <v>245</v>
      </c>
      <c r="AU200" s="220" t="s">
        <v>83</v>
      </c>
      <c r="AY200" s="20" t="s">
        <v>243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20" t="s">
        <v>81</v>
      </c>
      <c r="BK200" s="221">
        <f>ROUND(I200*H200,2)</f>
        <v>0</v>
      </c>
      <c r="BL200" s="20" t="s">
        <v>249</v>
      </c>
      <c r="BM200" s="220" t="s">
        <v>392</v>
      </c>
    </row>
    <row r="201" s="2" customFormat="1">
      <c r="A201" s="41"/>
      <c r="B201" s="42"/>
      <c r="C201" s="43"/>
      <c r="D201" s="222" t="s">
        <v>251</v>
      </c>
      <c r="E201" s="43"/>
      <c r="F201" s="223" t="s">
        <v>393</v>
      </c>
      <c r="G201" s="43"/>
      <c r="H201" s="43"/>
      <c r="I201" s="224"/>
      <c r="J201" s="43"/>
      <c r="K201" s="43"/>
      <c r="L201" s="47"/>
      <c r="M201" s="225"/>
      <c r="N201" s="226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251</v>
      </c>
      <c r="AU201" s="20" t="s">
        <v>83</v>
      </c>
    </row>
    <row r="202" s="13" customFormat="1">
      <c r="A202" s="13"/>
      <c r="B202" s="227"/>
      <c r="C202" s="228"/>
      <c r="D202" s="229" t="s">
        <v>253</v>
      </c>
      <c r="E202" s="230" t="s">
        <v>19</v>
      </c>
      <c r="F202" s="231" t="s">
        <v>394</v>
      </c>
      <c r="G202" s="228"/>
      <c r="H202" s="230" t="s">
        <v>19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253</v>
      </c>
      <c r="AU202" s="237" t="s">
        <v>83</v>
      </c>
      <c r="AV202" s="13" t="s">
        <v>81</v>
      </c>
      <c r="AW202" s="13" t="s">
        <v>34</v>
      </c>
      <c r="AX202" s="13" t="s">
        <v>73</v>
      </c>
      <c r="AY202" s="237" t="s">
        <v>243</v>
      </c>
    </row>
    <row r="203" s="14" customFormat="1">
      <c r="A203" s="14"/>
      <c r="B203" s="238"/>
      <c r="C203" s="239"/>
      <c r="D203" s="229" t="s">
        <v>253</v>
      </c>
      <c r="E203" s="240" t="s">
        <v>19</v>
      </c>
      <c r="F203" s="241" t="s">
        <v>151</v>
      </c>
      <c r="G203" s="239"/>
      <c r="H203" s="242">
        <v>8.1799999999999997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253</v>
      </c>
      <c r="AU203" s="248" t="s">
        <v>83</v>
      </c>
      <c r="AV203" s="14" t="s">
        <v>83</v>
      </c>
      <c r="AW203" s="14" t="s">
        <v>34</v>
      </c>
      <c r="AX203" s="14" t="s">
        <v>81</v>
      </c>
      <c r="AY203" s="248" t="s">
        <v>243</v>
      </c>
    </row>
    <row r="204" s="12" customFormat="1" ht="22.8" customHeight="1">
      <c r="A204" s="12"/>
      <c r="B204" s="193"/>
      <c r="C204" s="194"/>
      <c r="D204" s="195" t="s">
        <v>72</v>
      </c>
      <c r="E204" s="207" t="s">
        <v>283</v>
      </c>
      <c r="F204" s="207" t="s">
        <v>395</v>
      </c>
      <c r="G204" s="194"/>
      <c r="H204" s="194"/>
      <c r="I204" s="197"/>
      <c r="J204" s="208">
        <f>BK204</f>
        <v>0</v>
      </c>
      <c r="K204" s="194"/>
      <c r="L204" s="199"/>
      <c r="M204" s="200"/>
      <c r="N204" s="201"/>
      <c r="O204" s="201"/>
      <c r="P204" s="202">
        <f>SUM(P205:P302)</f>
        <v>0</v>
      </c>
      <c r="Q204" s="201"/>
      <c r="R204" s="202">
        <f>SUM(R205:R302)</f>
        <v>2.6374093400000005</v>
      </c>
      <c r="S204" s="201"/>
      <c r="T204" s="203">
        <f>SUM(T205:T302)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4" t="s">
        <v>81</v>
      </c>
      <c r="AT204" s="205" t="s">
        <v>72</v>
      </c>
      <c r="AU204" s="205" t="s">
        <v>81</v>
      </c>
      <c r="AY204" s="204" t="s">
        <v>243</v>
      </c>
      <c r="BK204" s="206">
        <f>SUM(BK205:BK302)</f>
        <v>0</v>
      </c>
    </row>
    <row r="205" s="2" customFormat="1" ht="33" customHeight="1">
      <c r="A205" s="41"/>
      <c r="B205" s="42"/>
      <c r="C205" s="209" t="s">
        <v>396</v>
      </c>
      <c r="D205" s="209" t="s">
        <v>245</v>
      </c>
      <c r="E205" s="210" t="s">
        <v>397</v>
      </c>
      <c r="F205" s="211" t="s">
        <v>398</v>
      </c>
      <c r="G205" s="212" t="s">
        <v>97</v>
      </c>
      <c r="H205" s="213">
        <v>25.164000000000001</v>
      </c>
      <c r="I205" s="214"/>
      <c r="J205" s="215">
        <f>ROUND(I205*H205,2)</f>
        <v>0</v>
      </c>
      <c r="K205" s="211" t="s">
        <v>248</v>
      </c>
      <c r="L205" s="47"/>
      <c r="M205" s="216" t="s">
        <v>19</v>
      </c>
      <c r="N205" s="217" t="s">
        <v>44</v>
      </c>
      <c r="O205" s="87"/>
      <c r="P205" s="218">
        <f>O205*H205</f>
        <v>0</v>
      </c>
      <c r="Q205" s="218">
        <v>0.0073499999999999998</v>
      </c>
      <c r="R205" s="218">
        <f>Q205*H205</f>
        <v>0.18495539999999999</v>
      </c>
      <c r="S205" s="218">
        <v>0</v>
      </c>
      <c r="T205" s="219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0" t="s">
        <v>249</v>
      </c>
      <c r="AT205" s="220" t="s">
        <v>245</v>
      </c>
      <c r="AU205" s="220" t="s">
        <v>83</v>
      </c>
      <c r="AY205" s="20" t="s">
        <v>243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20" t="s">
        <v>81</v>
      </c>
      <c r="BK205" s="221">
        <f>ROUND(I205*H205,2)</f>
        <v>0</v>
      </c>
      <c r="BL205" s="20" t="s">
        <v>249</v>
      </c>
      <c r="BM205" s="220" t="s">
        <v>399</v>
      </c>
    </row>
    <row r="206" s="2" customFormat="1">
      <c r="A206" s="41"/>
      <c r="B206" s="42"/>
      <c r="C206" s="43"/>
      <c r="D206" s="222" t="s">
        <v>251</v>
      </c>
      <c r="E206" s="43"/>
      <c r="F206" s="223" t="s">
        <v>400</v>
      </c>
      <c r="G206" s="43"/>
      <c r="H206" s="43"/>
      <c r="I206" s="224"/>
      <c r="J206" s="43"/>
      <c r="K206" s="43"/>
      <c r="L206" s="47"/>
      <c r="M206" s="225"/>
      <c r="N206" s="22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251</v>
      </c>
      <c r="AU206" s="20" t="s">
        <v>83</v>
      </c>
    </row>
    <row r="207" s="14" customFormat="1">
      <c r="A207" s="14"/>
      <c r="B207" s="238"/>
      <c r="C207" s="239"/>
      <c r="D207" s="229" t="s">
        <v>253</v>
      </c>
      <c r="E207" s="240" t="s">
        <v>19</v>
      </c>
      <c r="F207" s="241" t="s">
        <v>401</v>
      </c>
      <c r="G207" s="239"/>
      <c r="H207" s="242">
        <v>25.164000000000001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253</v>
      </c>
      <c r="AU207" s="248" t="s">
        <v>83</v>
      </c>
      <c r="AV207" s="14" t="s">
        <v>83</v>
      </c>
      <c r="AW207" s="14" t="s">
        <v>34</v>
      </c>
      <c r="AX207" s="14" t="s">
        <v>81</v>
      </c>
      <c r="AY207" s="248" t="s">
        <v>243</v>
      </c>
    </row>
    <row r="208" s="2" customFormat="1" ht="37.8" customHeight="1">
      <c r="A208" s="41"/>
      <c r="B208" s="42"/>
      <c r="C208" s="209" t="s">
        <v>402</v>
      </c>
      <c r="D208" s="209" t="s">
        <v>245</v>
      </c>
      <c r="E208" s="210" t="s">
        <v>403</v>
      </c>
      <c r="F208" s="211" t="s">
        <v>404</v>
      </c>
      <c r="G208" s="212" t="s">
        <v>97</v>
      </c>
      <c r="H208" s="213">
        <v>42.006</v>
      </c>
      <c r="I208" s="214"/>
      <c r="J208" s="215">
        <f>ROUND(I208*H208,2)</f>
        <v>0</v>
      </c>
      <c r="K208" s="211" t="s">
        <v>248</v>
      </c>
      <c r="L208" s="47"/>
      <c r="M208" s="216" t="s">
        <v>19</v>
      </c>
      <c r="N208" s="217" t="s">
        <v>44</v>
      </c>
      <c r="O208" s="87"/>
      <c r="P208" s="218">
        <f>O208*H208</f>
        <v>0</v>
      </c>
      <c r="Q208" s="218">
        <v>0.0014</v>
      </c>
      <c r="R208" s="218">
        <f>Q208*H208</f>
        <v>0.058808399999999997</v>
      </c>
      <c r="S208" s="218">
        <v>0</v>
      </c>
      <c r="T208" s="219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0" t="s">
        <v>249</v>
      </c>
      <c r="AT208" s="220" t="s">
        <v>245</v>
      </c>
      <c r="AU208" s="220" t="s">
        <v>83</v>
      </c>
      <c r="AY208" s="20" t="s">
        <v>243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20" t="s">
        <v>81</v>
      </c>
      <c r="BK208" s="221">
        <f>ROUND(I208*H208,2)</f>
        <v>0</v>
      </c>
      <c r="BL208" s="20" t="s">
        <v>249</v>
      </c>
      <c r="BM208" s="220" t="s">
        <v>405</v>
      </c>
    </row>
    <row r="209" s="2" customFormat="1">
      <c r="A209" s="41"/>
      <c r="B209" s="42"/>
      <c r="C209" s="43"/>
      <c r="D209" s="222" t="s">
        <v>251</v>
      </c>
      <c r="E209" s="43"/>
      <c r="F209" s="223" t="s">
        <v>406</v>
      </c>
      <c r="G209" s="43"/>
      <c r="H209" s="43"/>
      <c r="I209" s="224"/>
      <c r="J209" s="43"/>
      <c r="K209" s="43"/>
      <c r="L209" s="47"/>
      <c r="M209" s="225"/>
      <c r="N209" s="226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251</v>
      </c>
      <c r="AU209" s="20" t="s">
        <v>83</v>
      </c>
    </row>
    <row r="210" s="14" customFormat="1">
      <c r="A210" s="14"/>
      <c r="B210" s="238"/>
      <c r="C210" s="239"/>
      <c r="D210" s="229" t="s">
        <v>253</v>
      </c>
      <c r="E210" s="240" t="s">
        <v>19</v>
      </c>
      <c r="F210" s="241" t="s">
        <v>407</v>
      </c>
      <c r="G210" s="239"/>
      <c r="H210" s="242">
        <v>42.006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8" t="s">
        <v>253</v>
      </c>
      <c r="AU210" s="248" t="s">
        <v>83</v>
      </c>
      <c r="AV210" s="14" t="s">
        <v>83</v>
      </c>
      <c r="AW210" s="14" t="s">
        <v>34</v>
      </c>
      <c r="AX210" s="14" t="s">
        <v>81</v>
      </c>
      <c r="AY210" s="248" t="s">
        <v>243</v>
      </c>
    </row>
    <row r="211" s="2" customFormat="1" ht="24.15" customHeight="1">
      <c r="A211" s="41"/>
      <c r="B211" s="42"/>
      <c r="C211" s="209" t="s">
        <v>408</v>
      </c>
      <c r="D211" s="209" t="s">
        <v>245</v>
      </c>
      <c r="E211" s="210" t="s">
        <v>409</v>
      </c>
      <c r="F211" s="211" t="s">
        <v>410</v>
      </c>
      <c r="G211" s="212" t="s">
        <v>97</v>
      </c>
      <c r="H211" s="213">
        <v>42.006</v>
      </c>
      <c r="I211" s="214"/>
      <c r="J211" s="215">
        <f>ROUND(I211*H211,2)</f>
        <v>0</v>
      </c>
      <c r="K211" s="211" t="s">
        <v>248</v>
      </c>
      <c r="L211" s="47"/>
      <c r="M211" s="216" t="s">
        <v>19</v>
      </c>
      <c r="N211" s="217" t="s">
        <v>44</v>
      </c>
      <c r="O211" s="87"/>
      <c r="P211" s="218">
        <f>O211*H211</f>
        <v>0</v>
      </c>
      <c r="Q211" s="218">
        <v>0.00025999999999999998</v>
      </c>
      <c r="R211" s="218">
        <f>Q211*H211</f>
        <v>0.010921559999999999</v>
      </c>
      <c r="S211" s="218">
        <v>0</v>
      </c>
      <c r="T211" s="219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0" t="s">
        <v>249</v>
      </c>
      <c r="AT211" s="220" t="s">
        <v>245</v>
      </c>
      <c r="AU211" s="220" t="s">
        <v>83</v>
      </c>
      <c r="AY211" s="20" t="s">
        <v>243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20" t="s">
        <v>81</v>
      </c>
      <c r="BK211" s="221">
        <f>ROUND(I211*H211,2)</f>
        <v>0</v>
      </c>
      <c r="BL211" s="20" t="s">
        <v>249</v>
      </c>
      <c r="BM211" s="220" t="s">
        <v>411</v>
      </c>
    </row>
    <row r="212" s="2" customFormat="1">
      <c r="A212" s="41"/>
      <c r="B212" s="42"/>
      <c r="C212" s="43"/>
      <c r="D212" s="222" t="s">
        <v>251</v>
      </c>
      <c r="E212" s="43"/>
      <c r="F212" s="223" t="s">
        <v>412</v>
      </c>
      <c r="G212" s="43"/>
      <c r="H212" s="43"/>
      <c r="I212" s="224"/>
      <c r="J212" s="43"/>
      <c r="K212" s="43"/>
      <c r="L212" s="47"/>
      <c r="M212" s="225"/>
      <c r="N212" s="226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251</v>
      </c>
      <c r="AU212" s="20" t="s">
        <v>83</v>
      </c>
    </row>
    <row r="213" s="14" customFormat="1">
      <c r="A213" s="14"/>
      <c r="B213" s="238"/>
      <c r="C213" s="239"/>
      <c r="D213" s="229" t="s">
        <v>253</v>
      </c>
      <c r="E213" s="240" t="s">
        <v>19</v>
      </c>
      <c r="F213" s="241" t="s">
        <v>407</v>
      </c>
      <c r="G213" s="239"/>
      <c r="H213" s="242">
        <v>42.006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8" t="s">
        <v>253</v>
      </c>
      <c r="AU213" s="248" t="s">
        <v>83</v>
      </c>
      <c r="AV213" s="14" t="s">
        <v>83</v>
      </c>
      <c r="AW213" s="14" t="s">
        <v>34</v>
      </c>
      <c r="AX213" s="14" t="s">
        <v>81</v>
      </c>
      <c r="AY213" s="248" t="s">
        <v>243</v>
      </c>
    </row>
    <row r="214" s="2" customFormat="1" ht="33" customHeight="1">
      <c r="A214" s="41"/>
      <c r="B214" s="42"/>
      <c r="C214" s="209" t="s">
        <v>413</v>
      </c>
      <c r="D214" s="209" t="s">
        <v>245</v>
      </c>
      <c r="E214" s="210" t="s">
        <v>414</v>
      </c>
      <c r="F214" s="211" t="s">
        <v>415</v>
      </c>
      <c r="G214" s="212" t="s">
        <v>97</v>
      </c>
      <c r="H214" s="213">
        <v>16.841999999999999</v>
      </c>
      <c r="I214" s="214"/>
      <c r="J214" s="215">
        <f>ROUND(I214*H214,2)</f>
        <v>0</v>
      </c>
      <c r="K214" s="211" t="s">
        <v>248</v>
      </c>
      <c r="L214" s="47"/>
      <c r="M214" s="216" t="s">
        <v>19</v>
      </c>
      <c r="N214" s="217" t="s">
        <v>44</v>
      </c>
      <c r="O214" s="87"/>
      <c r="P214" s="218">
        <f>O214*H214</f>
        <v>0</v>
      </c>
      <c r="Q214" s="218">
        <v>0.0080000000000000002</v>
      </c>
      <c r="R214" s="218">
        <f>Q214*H214</f>
        <v>0.134736</v>
      </c>
      <c r="S214" s="218">
        <v>0</v>
      </c>
      <c r="T214" s="219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0" t="s">
        <v>249</v>
      </c>
      <c r="AT214" s="220" t="s">
        <v>245</v>
      </c>
      <c r="AU214" s="220" t="s">
        <v>83</v>
      </c>
      <c r="AY214" s="20" t="s">
        <v>243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20" t="s">
        <v>81</v>
      </c>
      <c r="BK214" s="221">
        <f>ROUND(I214*H214,2)</f>
        <v>0</v>
      </c>
      <c r="BL214" s="20" t="s">
        <v>249</v>
      </c>
      <c r="BM214" s="220" t="s">
        <v>416</v>
      </c>
    </row>
    <row r="215" s="2" customFormat="1">
      <c r="A215" s="41"/>
      <c r="B215" s="42"/>
      <c r="C215" s="43"/>
      <c r="D215" s="222" t="s">
        <v>251</v>
      </c>
      <c r="E215" s="43"/>
      <c r="F215" s="223" t="s">
        <v>417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251</v>
      </c>
      <c r="AU215" s="20" t="s">
        <v>83</v>
      </c>
    </row>
    <row r="216" s="14" customFormat="1">
      <c r="A216" s="14"/>
      <c r="B216" s="238"/>
      <c r="C216" s="239"/>
      <c r="D216" s="229" t="s">
        <v>253</v>
      </c>
      <c r="E216" s="240" t="s">
        <v>19</v>
      </c>
      <c r="F216" s="241" t="s">
        <v>198</v>
      </c>
      <c r="G216" s="239"/>
      <c r="H216" s="242">
        <v>16.841999999999999</v>
      </c>
      <c r="I216" s="243"/>
      <c r="J216" s="239"/>
      <c r="K216" s="239"/>
      <c r="L216" s="244"/>
      <c r="M216" s="245"/>
      <c r="N216" s="246"/>
      <c r="O216" s="246"/>
      <c r="P216" s="246"/>
      <c r="Q216" s="246"/>
      <c r="R216" s="246"/>
      <c r="S216" s="246"/>
      <c r="T216" s="24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8" t="s">
        <v>253</v>
      </c>
      <c r="AU216" s="248" t="s">
        <v>83</v>
      </c>
      <c r="AV216" s="14" t="s">
        <v>83</v>
      </c>
      <c r="AW216" s="14" t="s">
        <v>34</v>
      </c>
      <c r="AX216" s="14" t="s">
        <v>81</v>
      </c>
      <c r="AY216" s="248" t="s">
        <v>243</v>
      </c>
    </row>
    <row r="217" s="2" customFormat="1" ht="37.8" customHeight="1">
      <c r="A217" s="41"/>
      <c r="B217" s="42"/>
      <c r="C217" s="209" t="s">
        <v>418</v>
      </c>
      <c r="D217" s="209" t="s">
        <v>245</v>
      </c>
      <c r="E217" s="210" t="s">
        <v>419</v>
      </c>
      <c r="F217" s="211" t="s">
        <v>420</v>
      </c>
      <c r="G217" s="212" t="s">
        <v>97</v>
      </c>
      <c r="H217" s="213">
        <v>17.552</v>
      </c>
      <c r="I217" s="214"/>
      <c r="J217" s="215">
        <f>ROUND(I217*H217,2)</f>
        <v>0</v>
      </c>
      <c r="K217" s="211" t="s">
        <v>248</v>
      </c>
      <c r="L217" s="47"/>
      <c r="M217" s="216" t="s">
        <v>19</v>
      </c>
      <c r="N217" s="217" t="s">
        <v>44</v>
      </c>
      <c r="O217" s="87"/>
      <c r="P217" s="218">
        <f>O217*H217</f>
        <v>0</v>
      </c>
      <c r="Q217" s="218">
        <v>0.015400000000000001</v>
      </c>
      <c r="R217" s="218">
        <f>Q217*H217</f>
        <v>0.27030080000000001</v>
      </c>
      <c r="S217" s="218">
        <v>0</v>
      </c>
      <c r="T217" s="219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0" t="s">
        <v>249</v>
      </c>
      <c r="AT217" s="220" t="s">
        <v>245</v>
      </c>
      <c r="AU217" s="220" t="s">
        <v>83</v>
      </c>
      <c r="AY217" s="20" t="s">
        <v>243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20" t="s">
        <v>81</v>
      </c>
      <c r="BK217" s="221">
        <f>ROUND(I217*H217,2)</f>
        <v>0</v>
      </c>
      <c r="BL217" s="20" t="s">
        <v>249</v>
      </c>
      <c r="BM217" s="220" t="s">
        <v>421</v>
      </c>
    </row>
    <row r="218" s="2" customFormat="1">
      <c r="A218" s="41"/>
      <c r="B218" s="42"/>
      <c r="C218" s="43"/>
      <c r="D218" s="222" t="s">
        <v>251</v>
      </c>
      <c r="E218" s="43"/>
      <c r="F218" s="223" t="s">
        <v>422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251</v>
      </c>
      <c r="AU218" s="20" t="s">
        <v>83</v>
      </c>
    </row>
    <row r="219" s="13" customFormat="1">
      <c r="A219" s="13"/>
      <c r="B219" s="227"/>
      <c r="C219" s="228"/>
      <c r="D219" s="229" t="s">
        <v>253</v>
      </c>
      <c r="E219" s="230" t="s">
        <v>19</v>
      </c>
      <c r="F219" s="231" t="s">
        <v>423</v>
      </c>
      <c r="G219" s="228"/>
      <c r="H219" s="230" t="s">
        <v>19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253</v>
      </c>
      <c r="AU219" s="237" t="s">
        <v>83</v>
      </c>
      <c r="AV219" s="13" t="s">
        <v>81</v>
      </c>
      <c r="AW219" s="13" t="s">
        <v>34</v>
      </c>
      <c r="AX219" s="13" t="s">
        <v>73</v>
      </c>
      <c r="AY219" s="237" t="s">
        <v>243</v>
      </c>
    </row>
    <row r="220" s="14" customFormat="1">
      <c r="A220" s="14"/>
      <c r="B220" s="238"/>
      <c r="C220" s="239"/>
      <c r="D220" s="229" t="s">
        <v>253</v>
      </c>
      <c r="E220" s="240" t="s">
        <v>19</v>
      </c>
      <c r="F220" s="241" t="s">
        <v>424</v>
      </c>
      <c r="G220" s="239"/>
      <c r="H220" s="242">
        <v>6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253</v>
      </c>
      <c r="AU220" s="248" t="s">
        <v>83</v>
      </c>
      <c r="AV220" s="14" t="s">
        <v>83</v>
      </c>
      <c r="AW220" s="14" t="s">
        <v>34</v>
      </c>
      <c r="AX220" s="14" t="s">
        <v>73</v>
      </c>
      <c r="AY220" s="248" t="s">
        <v>243</v>
      </c>
    </row>
    <row r="221" s="14" customFormat="1">
      <c r="A221" s="14"/>
      <c r="B221" s="238"/>
      <c r="C221" s="239"/>
      <c r="D221" s="229" t="s">
        <v>253</v>
      </c>
      <c r="E221" s="240" t="s">
        <v>19</v>
      </c>
      <c r="F221" s="241" t="s">
        <v>425</v>
      </c>
      <c r="G221" s="239"/>
      <c r="H221" s="242">
        <v>-2.7450000000000001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253</v>
      </c>
      <c r="AU221" s="248" t="s">
        <v>83</v>
      </c>
      <c r="AV221" s="14" t="s">
        <v>83</v>
      </c>
      <c r="AW221" s="14" t="s">
        <v>34</v>
      </c>
      <c r="AX221" s="14" t="s">
        <v>73</v>
      </c>
      <c r="AY221" s="248" t="s">
        <v>243</v>
      </c>
    </row>
    <row r="222" s="13" customFormat="1">
      <c r="A222" s="13"/>
      <c r="B222" s="227"/>
      <c r="C222" s="228"/>
      <c r="D222" s="229" t="s">
        <v>253</v>
      </c>
      <c r="E222" s="230" t="s">
        <v>19</v>
      </c>
      <c r="F222" s="231" t="s">
        <v>426</v>
      </c>
      <c r="G222" s="228"/>
      <c r="H222" s="230" t="s">
        <v>19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253</v>
      </c>
      <c r="AU222" s="237" t="s">
        <v>83</v>
      </c>
      <c r="AV222" s="13" t="s">
        <v>81</v>
      </c>
      <c r="AW222" s="13" t="s">
        <v>34</v>
      </c>
      <c r="AX222" s="13" t="s">
        <v>73</v>
      </c>
      <c r="AY222" s="237" t="s">
        <v>243</v>
      </c>
    </row>
    <row r="223" s="14" customFormat="1">
      <c r="A223" s="14"/>
      <c r="B223" s="238"/>
      <c r="C223" s="239"/>
      <c r="D223" s="229" t="s">
        <v>253</v>
      </c>
      <c r="E223" s="240" t="s">
        <v>19</v>
      </c>
      <c r="F223" s="241" t="s">
        <v>427</v>
      </c>
      <c r="G223" s="239"/>
      <c r="H223" s="242">
        <v>3.0710000000000002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253</v>
      </c>
      <c r="AU223" s="248" t="s">
        <v>83</v>
      </c>
      <c r="AV223" s="14" t="s">
        <v>83</v>
      </c>
      <c r="AW223" s="14" t="s">
        <v>34</v>
      </c>
      <c r="AX223" s="14" t="s">
        <v>73</v>
      </c>
      <c r="AY223" s="248" t="s">
        <v>243</v>
      </c>
    </row>
    <row r="224" s="13" customFormat="1">
      <c r="A224" s="13"/>
      <c r="B224" s="227"/>
      <c r="C224" s="228"/>
      <c r="D224" s="229" t="s">
        <v>253</v>
      </c>
      <c r="E224" s="230" t="s">
        <v>19</v>
      </c>
      <c r="F224" s="231" t="s">
        <v>428</v>
      </c>
      <c r="G224" s="228"/>
      <c r="H224" s="230" t="s">
        <v>19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253</v>
      </c>
      <c r="AU224" s="237" t="s">
        <v>83</v>
      </c>
      <c r="AV224" s="13" t="s">
        <v>81</v>
      </c>
      <c r="AW224" s="13" t="s">
        <v>34</v>
      </c>
      <c r="AX224" s="13" t="s">
        <v>73</v>
      </c>
      <c r="AY224" s="237" t="s">
        <v>243</v>
      </c>
    </row>
    <row r="225" s="14" customFormat="1">
      <c r="A225" s="14"/>
      <c r="B225" s="238"/>
      <c r="C225" s="239"/>
      <c r="D225" s="229" t="s">
        <v>253</v>
      </c>
      <c r="E225" s="240" t="s">
        <v>19</v>
      </c>
      <c r="F225" s="241" t="s">
        <v>427</v>
      </c>
      <c r="G225" s="239"/>
      <c r="H225" s="242">
        <v>3.0710000000000002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253</v>
      </c>
      <c r="AU225" s="248" t="s">
        <v>83</v>
      </c>
      <c r="AV225" s="14" t="s">
        <v>83</v>
      </c>
      <c r="AW225" s="14" t="s">
        <v>34</v>
      </c>
      <c r="AX225" s="14" t="s">
        <v>73</v>
      </c>
      <c r="AY225" s="248" t="s">
        <v>243</v>
      </c>
    </row>
    <row r="226" s="13" customFormat="1">
      <c r="A226" s="13"/>
      <c r="B226" s="227"/>
      <c r="C226" s="228"/>
      <c r="D226" s="229" t="s">
        <v>253</v>
      </c>
      <c r="E226" s="230" t="s">
        <v>19</v>
      </c>
      <c r="F226" s="231" t="s">
        <v>429</v>
      </c>
      <c r="G226" s="228"/>
      <c r="H226" s="230" t="s">
        <v>19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253</v>
      </c>
      <c r="AU226" s="237" t="s">
        <v>83</v>
      </c>
      <c r="AV226" s="13" t="s">
        <v>81</v>
      </c>
      <c r="AW226" s="13" t="s">
        <v>34</v>
      </c>
      <c r="AX226" s="13" t="s">
        <v>73</v>
      </c>
      <c r="AY226" s="237" t="s">
        <v>243</v>
      </c>
    </row>
    <row r="227" s="14" customFormat="1">
      <c r="A227" s="14"/>
      <c r="B227" s="238"/>
      <c r="C227" s="239"/>
      <c r="D227" s="229" t="s">
        <v>253</v>
      </c>
      <c r="E227" s="240" t="s">
        <v>19</v>
      </c>
      <c r="F227" s="241" t="s">
        <v>430</v>
      </c>
      <c r="G227" s="239"/>
      <c r="H227" s="242">
        <v>10.9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8" t="s">
        <v>253</v>
      </c>
      <c r="AU227" s="248" t="s">
        <v>83</v>
      </c>
      <c r="AV227" s="14" t="s">
        <v>83</v>
      </c>
      <c r="AW227" s="14" t="s">
        <v>34</v>
      </c>
      <c r="AX227" s="14" t="s">
        <v>73</v>
      </c>
      <c r="AY227" s="248" t="s">
        <v>243</v>
      </c>
    </row>
    <row r="228" s="14" customFormat="1">
      <c r="A228" s="14"/>
      <c r="B228" s="238"/>
      <c r="C228" s="239"/>
      <c r="D228" s="229" t="s">
        <v>253</v>
      </c>
      <c r="E228" s="240" t="s">
        <v>19</v>
      </c>
      <c r="F228" s="241" t="s">
        <v>425</v>
      </c>
      <c r="G228" s="239"/>
      <c r="H228" s="242">
        <v>-2.7450000000000001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253</v>
      </c>
      <c r="AU228" s="248" t="s">
        <v>83</v>
      </c>
      <c r="AV228" s="14" t="s">
        <v>83</v>
      </c>
      <c r="AW228" s="14" t="s">
        <v>34</v>
      </c>
      <c r="AX228" s="14" t="s">
        <v>73</v>
      </c>
      <c r="AY228" s="248" t="s">
        <v>243</v>
      </c>
    </row>
    <row r="229" s="15" customFormat="1">
      <c r="A229" s="15"/>
      <c r="B229" s="249"/>
      <c r="C229" s="250"/>
      <c r="D229" s="229" t="s">
        <v>253</v>
      </c>
      <c r="E229" s="251" t="s">
        <v>133</v>
      </c>
      <c r="F229" s="252" t="s">
        <v>257</v>
      </c>
      <c r="G229" s="250"/>
      <c r="H229" s="253">
        <v>17.552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9" t="s">
        <v>253</v>
      </c>
      <c r="AU229" s="259" t="s">
        <v>83</v>
      </c>
      <c r="AV229" s="15" t="s">
        <v>258</v>
      </c>
      <c r="AW229" s="15" t="s">
        <v>34</v>
      </c>
      <c r="AX229" s="15" t="s">
        <v>73</v>
      </c>
      <c r="AY229" s="259" t="s">
        <v>243</v>
      </c>
    </row>
    <row r="230" s="16" customFormat="1">
      <c r="A230" s="16"/>
      <c r="B230" s="260"/>
      <c r="C230" s="261"/>
      <c r="D230" s="229" t="s">
        <v>253</v>
      </c>
      <c r="E230" s="262" t="s">
        <v>19</v>
      </c>
      <c r="F230" s="263" t="s">
        <v>259</v>
      </c>
      <c r="G230" s="261"/>
      <c r="H230" s="264">
        <v>17.552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70" t="s">
        <v>253</v>
      </c>
      <c r="AU230" s="270" t="s">
        <v>83</v>
      </c>
      <c r="AV230" s="16" t="s">
        <v>249</v>
      </c>
      <c r="AW230" s="16" t="s">
        <v>34</v>
      </c>
      <c r="AX230" s="16" t="s">
        <v>81</v>
      </c>
      <c r="AY230" s="270" t="s">
        <v>243</v>
      </c>
    </row>
    <row r="231" s="2" customFormat="1" ht="44.25" customHeight="1">
      <c r="A231" s="41"/>
      <c r="B231" s="42"/>
      <c r="C231" s="209" t="s">
        <v>431</v>
      </c>
      <c r="D231" s="209" t="s">
        <v>245</v>
      </c>
      <c r="E231" s="210" t="s">
        <v>432</v>
      </c>
      <c r="F231" s="211" t="s">
        <v>433</v>
      </c>
      <c r="G231" s="212" t="s">
        <v>97</v>
      </c>
      <c r="H231" s="213">
        <v>7.6120000000000001</v>
      </c>
      <c r="I231" s="214"/>
      <c r="J231" s="215">
        <f>ROUND(I231*H231,2)</f>
        <v>0</v>
      </c>
      <c r="K231" s="211" t="s">
        <v>248</v>
      </c>
      <c r="L231" s="47"/>
      <c r="M231" s="216" t="s">
        <v>19</v>
      </c>
      <c r="N231" s="217" t="s">
        <v>44</v>
      </c>
      <c r="O231" s="87"/>
      <c r="P231" s="218">
        <f>O231*H231</f>
        <v>0</v>
      </c>
      <c r="Q231" s="218">
        <v>0.016279999999999999</v>
      </c>
      <c r="R231" s="218">
        <f>Q231*H231</f>
        <v>0.12392336</v>
      </c>
      <c r="S231" s="218">
        <v>0</v>
      </c>
      <c r="T231" s="219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0" t="s">
        <v>249</v>
      </c>
      <c r="AT231" s="220" t="s">
        <v>245</v>
      </c>
      <c r="AU231" s="220" t="s">
        <v>83</v>
      </c>
      <c r="AY231" s="20" t="s">
        <v>243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20" t="s">
        <v>81</v>
      </c>
      <c r="BK231" s="221">
        <f>ROUND(I231*H231,2)</f>
        <v>0</v>
      </c>
      <c r="BL231" s="20" t="s">
        <v>249</v>
      </c>
      <c r="BM231" s="220" t="s">
        <v>434</v>
      </c>
    </row>
    <row r="232" s="2" customFormat="1">
      <c r="A232" s="41"/>
      <c r="B232" s="42"/>
      <c r="C232" s="43"/>
      <c r="D232" s="222" t="s">
        <v>251</v>
      </c>
      <c r="E232" s="43"/>
      <c r="F232" s="223" t="s">
        <v>435</v>
      </c>
      <c r="G232" s="43"/>
      <c r="H232" s="43"/>
      <c r="I232" s="224"/>
      <c r="J232" s="43"/>
      <c r="K232" s="43"/>
      <c r="L232" s="47"/>
      <c r="M232" s="225"/>
      <c r="N232" s="22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251</v>
      </c>
      <c r="AU232" s="20" t="s">
        <v>83</v>
      </c>
    </row>
    <row r="233" s="13" customFormat="1">
      <c r="A233" s="13"/>
      <c r="B233" s="227"/>
      <c r="C233" s="228"/>
      <c r="D233" s="229" t="s">
        <v>253</v>
      </c>
      <c r="E233" s="230" t="s">
        <v>19</v>
      </c>
      <c r="F233" s="231" t="s">
        <v>423</v>
      </c>
      <c r="G233" s="228"/>
      <c r="H233" s="230" t="s">
        <v>19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253</v>
      </c>
      <c r="AU233" s="237" t="s">
        <v>83</v>
      </c>
      <c r="AV233" s="13" t="s">
        <v>81</v>
      </c>
      <c r="AW233" s="13" t="s">
        <v>34</v>
      </c>
      <c r="AX233" s="13" t="s">
        <v>73</v>
      </c>
      <c r="AY233" s="237" t="s">
        <v>243</v>
      </c>
    </row>
    <row r="234" s="14" customFormat="1">
      <c r="A234" s="14"/>
      <c r="B234" s="238"/>
      <c r="C234" s="239"/>
      <c r="D234" s="229" t="s">
        <v>253</v>
      </c>
      <c r="E234" s="240" t="s">
        <v>19</v>
      </c>
      <c r="F234" s="241" t="s">
        <v>436</v>
      </c>
      <c r="G234" s="239"/>
      <c r="H234" s="242">
        <v>7.7699999999999996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253</v>
      </c>
      <c r="AU234" s="248" t="s">
        <v>83</v>
      </c>
      <c r="AV234" s="14" t="s">
        <v>83</v>
      </c>
      <c r="AW234" s="14" t="s">
        <v>34</v>
      </c>
      <c r="AX234" s="14" t="s">
        <v>73</v>
      </c>
      <c r="AY234" s="248" t="s">
        <v>243</v>
      </c>
    </row>
    <row r="235" s="14" customFormat="1">
      <c r="A235" s="14"/>
      <c r="B235" s="238"/>
      <c r="C235" s="239"/>
      <c r="D235" s="229" t="s">
        <v>253</v>
      </c>
      <c r="E235" s="240" t="s">
        <v>19</v>
      </c>
      <c r="F235" s="241" t="s">
        <v>425</v>
      </c>
      <c r="G235" s="239"/>
      <c r="H235" s="242">
        <v>-2.7450000000000001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253</v>
      </c>
      <c r="AU235" s="248" t="s">
        <v>83</v>
      </c>
      <c r="AV235" s="14" t="s">
        <v>83</v>
      </c>
      <c r="AW235" s="14" t="s">
        <v>34</v>
      </c>
      <c r="AX235" s="14" t="s">
        <v>73</v>
      </c>
      <c r="AY235" s="248" t="s">
        <v>243</v>
      </c>
    </row>
    <row r="236" s="13" customFormat="1">
      <c r="A236" s="13"/>
      <c r="B236" s="227"/>
      <c r="C236" s="228"/>
      <c r="D236" s="229" t="s">
        <v>253</v>
      </c>
      <c r="E236" s="230" t="s">
        <v>19</v>
      </c>
      <c r="F236" s="231" t="s">
        <v>426</v>
      </c>
      <c r="G236" s="228"/>
      <c r="H236" s="230" t="s">
        <v>19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253</v>
      </c>
      <c r="AU236" s="237" t="s">
        <v>83</v>
      </c>
      <c r="AV236" s="13" t="s">
        <v>81</v>
      </c>
      <c r="AW236" s="13" t="s">
        <v>34</v>
      </c>
      <c r="AX236" s="13" t="s">
        <v>73</v>
      </c>
      <c r="AY236" s="237" t="s">
        <v>243</v>
      </c>
    </row>
    <row r="237" s="14" customFormat="1">
      <c r="A237" s="14"/>
      <c r="B237" s="238"/>
      <c r="C237" s="239"/>
      <c r="D237" s="229" t="s">
        <v>253</v>
      </c>
      <c r="E237" s="240" t="s">
        <v>19</v>
      </c>
      <c r="F237" s="241" t="s">
        <v>437</v>
      </c>
      <c r="G237" s="239"/>
      <c r="H237" s="242">
        <v>4.3840000000000003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253</v>
      </c>
      <c r="AU237" s="248" t="s">
        <v>83</v>
      </c>
      <c r="AV237" s="14" t="s">
        <v>83</v>
      </c>
      <c r="AW237" s="14" t="s">
        <v>34</v>
      </c>
      <c r="AX237" s="14" t="s">
        <v>73</v>
      </c>
      <c r="AY237" s="248" t="s">
        <v>243</v>
      </c>
    </row>
    <row r="238" s="13" customFormat="1">
      <c r="A238" s="13"/>
      <c r="B238" s="227"/>
      <c r="C238" s="228"/>
      <c r="D238" s="229" t="s">
        <v>253</v>
      </c>
      <c r="E238" s="230" t="s">
        <v>19</v>
      </c>
      <c r="F238" s="231" t="s">
        <v>428</v>
      </c>
      <c r="G238" s="228"/>
      <c r="H238" s="230" t="s">
        <v>19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253</v>
      </c>
      <c r="AU238" s="237" t="s">
        <v>83</v>
      </c>
      <c r="AV238" s="13" t="s">
        <v>81</v>
      </c>
      <c r="AW238" s="13" t="s">
        <v>34</v>
      </c>
      <c r="AX238" s="13" t="s">
        <v>73</v>
      </c>
      <c r="AY238" s="237" t="s">
        <v>243</v>
      </c>
    </row>
    <row r="239" s="14" customFormat="1">
      <c r="A239" s="14"/>
      <c r="B239" s="238"/>
      <c r="C239" s="239"/>
      <c r="D239" s="229" t="s">
        <v>253</v>
      </c>
      <c r="E239" s="240" t="s">
        <v>19</v>
      </c>
      <c r="F239" s="241" t="s">
        <v>437</v>
      </c>
      <c r="G239" s="239"/>
      <c r="H239" s="242">
        <v>4.3840000000000003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253</v>
      </c>
      <c r="AU239" s="248" t="s">
        <v>83</v>
      </c>
      <c r="AV239" s="14" t="s">
        <v>83</v>
      </c>
      <c r="AW239" s="14" t="s">
        <v>34</v>
      </c>
      <c r="AX239" s="14" t="s">
        <v>73</v>
      </c>
      <c r="AY239" s="248" t="s">
        <v>243</v>
      </c>
    </row>
    <row r="240" s="13" customFormat="1">
      <c r="A240" s="13"/>
      <c r="B240" s="227"/>
      <c r="C240" s="228"/>
      <c r="D240" s="229" t="s">
        <v>253</v>
      </c>
      <c r="E240" s="230" t="s">
        <v>19</v>
      </c>
      <c r="F240" s="231" t="s">
        <v>429</v>
      </c>
      <c r="G240" s="228"/>
      <c r="H240" s="230" t="s">
        <v>19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253</v>
      </c>
      <c r="AU240" s="237" t="s">
        <v>83</v>
      </c>
      <c r="AV240" s="13" t="s">
        <v>81</v>
      </c>
      <c r="AW240" s="13" t="s">
        <v>34</v>
      </c>
      <c r="AX240" s="13" t="s">
        <v>73</v>
      </c>
      <c r="AY240" s="237" t="s">
        <v>243</v>
      </c>
    </row>
    <row r="241" s="14" customFormat="1">
      <c r="A241" s="14"/>
      <c r="B241" s="238"/>
      <c r="C241" s="239"/>
      <c r="D241" s="229" t="s">
        <v>253</v>
      </c>
      <c r="E241" s="240" t="s">
        <v>19</v>
      </c>
      <c r="F241" s="241" t="s">
        <v>438</v>
      </c>
      <c r="G241" s="239"/>
      <c r="H241" s="242">
        <v>14.116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8" t="s">
        <v>253</v>
      </c>
      <c r="AU241" s="248" t="s">
        <v>83</v>
      </c>
      <c r="AV241" s="14" t="s">
        <v>83</v>
      </c>
      <c r="AW241" s="14" t="s">
        <v>34</v>
      </c>
      <c r="AX241" s="14" t="s">
        <v>73</v>
      </c>
      <c r="AY241" s="248" t="s">
        <v>243</v>
      </c>
    </row>
    <row r="242" s="14" customFormat="1">
      <c r="A242" s="14"/>
      <c r="B242" s="238"/>
      <c r="C242" s="239"/>
      <c r="D242" s="229" t="s">
        <v>253</v>
      </c>
      <c r="E242" s="240" t="s">
        <v>19</v>
      </c>
      <c r="F242" s="241" t="s">
        <v>425</v>
      </c>
      <c r="G242" s="239"/>
      <c r="H242" s="242">
        <v>-2.7450000000000001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253</v>
      </c>
      <c r="AU242" s="248" t="s">
        <v>83</v>
      </c>
      <c r="AV242" s="14" t="s">
        <v>83</v>
      </c>
      <c r="AW242" s="14" t="s">
        <v>34</v>
      </c>
      <c r="AX242" s="14" t="s">
        <v>73</v>
      </c>
      <c r="AY242" s="248" t="s">
        <v>243</v>
      </c>
    </row>
    <row r="243" s="13" customFormat="1">
      <c r="A243" s="13"/>
      <c r="B243" s="227"/>
      <c r="C243" s="228"/>
      <c r="D243" s="229" t="s">
        <v>253</v>
      </c>
      <c r="E243" s="230" t="s">
        <v>19</v>
      </c>
      <c r="F243" s="231" t="s">
        <v>439</v>
      </c>
      <c r="G243" s="228"/>
      <c r="H243" s="230" t="s">
        <v>19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253</v>
      </c>
      <c r="AU243" s="237" t="s">
        <v>83</v>
      </c>
      <c r="AV243" s="13" t="s">
        <v>81</v>
      </c>
      <c r="AW243" s="13" t="s">
        <v>34</v>
      </c>
      <c r="AX243" s="13" t="s">
        <v>73</v>
      </c>
      <c r="AY243" s="237" t="s">
        <v>243</v>
      </c>
    </row>
    <row r="244" s="14" customFormat="1">
      <c r="A244" s="14"/>
      <c r="B244" s="238"/>
      <c r="C244" s="239"/>
      <c r="D244" s="229" t="s">
        <v>253</v>
      </c>
      <c r="E244" s="240" t="s">
        <v>19</v>
      </c>
      <c r="F244" s="241" t="s">
        <v>440</v>
      </c>
      <c r="G244" s="239"/>
      <c r="H244" s="242">
        <v>-17.552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253</v>
      </c>
      <c r="AU244" s="248" t="s">
        <v>83</v>
      </c>
      <c r="AV244" s="14" t="s">
        <v>83</v>
      </c>
      <c r="AW244" s="14" t="s">
        <v>34</v>
      </c>
      <c r="AX244" s="14" t="s">
        <v>73</v>
      </c>
      <c r="AY244" s="248" t="s">
        <v>243</v>
      </c>
    </row>
    <row r="245" s="15" customFormat="1">
      <c r="A245" s="15"/>
      <c r="B245" s="249"/>
      <c r="C245" s="250"/>
      <c r="D245" s="229" t="s">
        <v>253</v>
      </c>
      <c r="E245" s="251" t="s">
        <v>130</v>
      </c>
      <c r="F245" s="252" t="s">
        <v>257</v>
      </c>
      <c r="G245" s="250"/>
      <c r="H245" s="253">
        <v>7.6120000000000001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9" t="s">
        <v>253</v>
      </c>
      <c r="AU245" s="259" t="s">
        <v>83</v>
      </c>
      <c r="AV245" s="15" t="s">
        <v>258</v>
      </c>
      <c r="AW245" s="15" t="s">
        <v>34</v>
      </c>
      <c r="AX245" s="15" t="s">
        <v>73</v>
      </c>
      <c r="AY245" s="259" t="s">
        <v>243</v>
      </c>
    </row>
    <row r="246" s="16" customFormat="1">
      <c r="A246" s="16"/>
      <c r="B246" s="260"/>
      <c r="C246" s="261"/>
      <c r="D246" s="229" t="s">
        <v>253</v>
      </c>
      <c r="E246" s="262" t="s">
        <v>19</v>
      </c>
      <c r="F246" s="263" t="s">
        <v>259</v>
      </c>
      <c r="G246" s="261"/>
      <c r="H246" s="264">
        <v>7.6120000000000001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70" t="s">
        <v>253</v>
      </c>
      <c r="AU246" s="270" t="s">
        <v>83</v>
      </c>
      <c r="AV246" s="16" t="s">
        <v>249</v>
      </c>
      <c r="AW246" s="16" t="s">
        <v>34</v>
      </c>
      <c r="AX246" s="16" t="s">
        <v>81</v>
      </c>
      <c r="AY246" s="270" t="s">
        <v>243</v>
      </c>
    </row>
    <row r="247" s="2" customFormat="1" ht="33" customHeight="1">
      <c r="A247" s="41"/>
      <c r="B247" s="42"/>
      <c r="C247" s="209" t="s">
        <v>441</v>
      </c>
      <c r="D247" s="209" t="s">
        <v>245</v>
      </c>
      <c r="E247" s="210" t="s">
        <v>442</v>
      </c>
      <c r="F247" s="211" t="s">
        <v>443</v>
      </c>
      <c r="G247" s="212" t="s">
        <v>97</v>
      </c>
      <c r="H247" s="213">
        <v>16.841999999999999</v>
      </c>
      <c r="I247" s="214"/>
      <c r="J247" s="215">
        <f>ROUND(I247*H247,2)</f>
        <v>0</v>
      </c>
      <c r="K247" s="211" t="s">
        <v>248</v>
      </c>
      <c r="L247" s="47"/>
      <c r="M247" s="216" t="s">
        <v>19</v>
      </c>
      <c r="N247" s="217" t="s">
        <v>44</v>
      </c>
      <c r="O247" s="87"/>
      <c r="P247" s="218">
        <f>O247*H247</f>
        <v>0</v>
      </c>
      <c r="Q247" s="218">
        <v>0.016199999999999999</v>
      </c>
      <c r="R247" s="218">
        <f>Q247*H247</f>
        <v>0.27284039999999998</v>
      </c>
      <c r="S247" s="218">
        <v>0</v>
      </c>
      <c r="T247" s="219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0" t="s">
        <v>249</v>
      </c>
      <c r="AT247" s="220" t="s">
        <v>245</v>
      </c>
      <c r="AU247" s="220" t="s">
        <v>83</v>
      </c>
      <c r="AY247" s="20" t="s">
        <v>243</v>
      </c>
      <c r="BE247" s="221">
        <f>IF(N247="základní",J247,0)</f>
        <v>0</v>
      </c>
      <c r="BF247" s="221">
        <f>IF(N247="snížená",J247,0)</f>
        <v>0</v>
      </c>
      <c r="BG247" s="221">
        <f>IF(N247="zákl. přenesená",J247,0)</f>
        <v>0</v>
      </c>
      <c r="BH247" s="221">
        <f>IF(N247="sníž. přenesená",J247,0)</f>
        <v>0</v>
      </c>
      <c r="BI247" s="221">
        <f>IF(N247="nulová",J247,0)</f>
        <v>0</v>
      </c>
      <c r="BJ247" s="20" t="s">
        <v>81</v>
      </c>
      <c r="BK247" s="221">
        <f>ROUND(I247*H247,2)</f>
        <v>0</v>
      </c>
      <c r="BL247" s="20" t="s">
        <v>249</v>
      </c>
      <c r="BM247" s="220" t="s">
        <v>444</v>
      </c>
    </row>
    <row r="248" s="2" customFormat="1">
      <c r="A248" s="41"/>
      <c r="B248" s="42"/>
      <c r="C248" s="43"/>
      <c r="D248" s="222" t="s">
        <v>251</v>
      </c>
      <c r="E248" s="43"/>
      <c r="F248" s="223" t="s">
        <v>445</v>
      </c>
      <c r="G248" s="43"/>
      <c r="H248" s="43"/>
      <c r="I248" s="224"/>
      <c r="J248" s="43"/>
      <c r="K248" s="43"/>
      <c r="L248" s="47"/>
      <c r="M248" s="225"/>
      <c r="N248" s="226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251</v>
      </c>
      <c r="AU248" s="20" t="s">
        <v>83</v>
      </c>
    </row>
    <row r="249" s="13" customFormat="1">
      <c r="A249" s="13"/>
      <c r="B249" s="227"/>
      <c r="C249" s="228"/>
      <c r="D249" s="229" t="s">
        <v>253</v>
      </c>
      <c r="E249" s="230" t="s">
        <v>19</v>
      </c>
      <c r="F249" s="231" t="s">
        <v>446</v>
      </c>
      <c r="G249" s="228"/>
      <c r="H249" s="230" t="s">
        <v>19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253</v>
      </c>
      <c r="AU249" s="237" t="s">
        <v>83</v>
      </c>
      <c r="AV249" s="13" t="s">
        <v>81</v>
      </c>
      <c r="AW249" s="13" t="s">
        <v>34</v>
      </c>
      <c r="AX249" s="13" t="s">
        <v>73</v>
      </c>
      <c r="AY249" s="237" t="s">
        <v>243</v>
      </c>
    </row>
    <row r="250" s="14" customFormat="1">
      <c r="A250" s="14"/>
      <c r="B250" s="238"/>
      <c r="C250" s="239"/>
      <c r="D250" s="229" t="s">
        <v>253</v>
      </c>
      <c r="E250" s="240" t="s">
        <v>19</v>
      </c>
      <c r="F250" s="241" t="s">
        <v>195</v>
      </c>
      <c r="G250" s="239"/>
      <c r="H250" s="242">
        <v>16.841999999999999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253</v>
      </c>
      <c r="AU250" s="248" t="s">
        <v>83</v>
      </c>
      <c r="AV250" s="14" t="s">
        <v>83</v>
      </c>
      <c r="AW250" s="14" t="s">
        <v>34</v>
      </c>
      <c r="AX250" s="14" t="s">
        <v>73</v>
      </c>
      <c r="AY250" s="248" t="s">
        <v>243</v>
      </c>
    </row>
    <row r="251" s="15" customFormat="1">
      <c r="A251" s="15"/>
      <c r="B251" s="249"/>
      <c r="C251" s="250"/>
      <c r="D251" s="229" t="s">
        <v>253</v>
      </c>
      <c r="E251" s="251" t="s">
        <v>198</v>
      </c>
      <c r="F251" s="252" t="s">
        <v>257</v>
      </c>
      <c r="G251" s="250"/>
      <c r="H251" s="253">
        <v>16.841999999999999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9" t="s">
        <v>253</v>
      </c>
      <c r="AU251" s="259" t="s">
        <v>83</v>
      </c>
      <c r="AV251" s="15" t="s">
        <v>258</v>
      </c>
      <c r="AW251" s="15" t="s">
        <v>34</v>
      </c>
      <c r="AX251" s="15" t="s">
        <v>73</v>
      </c>
      <c r="AY251" s="259" t="s">
        <v>243</v>
      </c>
    </row>
    <row r="252" s="16" customFormat="1">
      <c r="A252" s="16"/>
      <c r="B252" s="260"/>
      <c r="C252" s="261"/>
      <c r="D252" s="229" t="s">
        <v>253</v>
      </c>
      <c r="E252" s="262" t="s">
        <v>19</v>
      </c>
      <c r="F252" s="263" t="s">
        <v>259</v>
      </c>
      <c r="G252" s="261"/>
      <c r="H252" s="264">
        <v>16.841999999999999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70" t="s">
        <v>253</v>
      </c>
      <c r="AU252" s="270" t="s">
        <v>83</v>
      </c>
      <c r="AV252" s="16" t="s">
        <v>249</v>
      </c>
      <c r="AW252" s="16" t="s">
        <v>34</v>
      </c>
      <c r="AX252" s="16" t="s">
        <v>81</v>
      </c>
      <c r="AY252" s="270" t="s">
        <v>243</v>
      </c>
    </row>
    <row r="253" s="2" customFormat="1" ht="24.15" customHeight="1">
      <c r="A253" s="41"/>
      <c r="B253" s="42"/>
      <c r="C253" s="209" t="s">
        <v>447</v>
      </c>
      <c r="D253" s="209" t="s">
        <v>245</v>
      </c>
      <c r="E253" s="210" t="s">
        <v>448</v>
      </c>
      <c r="F253" s="211" t="s">
        <v>449</v>
      </c>
      <c r="G253" s="212" t="s">
        <v>97</v>
      </c>
      <c r="H253" s="213">
        <v>16.841999999999999</v>
      </c>
      <c r="I253" s="214"/>
      <c r="J253" s="215">
        <f>ROUND(I253*H253,2)</f>
        <v>0</v>
      </c>
      <c r="K253" s="211" t="s">
        <v>248</v>
      </c>
      <c r="L253" s="47"/>
      <c r="M253" s="216" t="s">
        <v>19</v>
      </c>
      <c r="N253" s="217" t="s">
        <v>44</v>
      </c>
      <c r="O253" s="87"/>
      <c r="P253" s="218">
        <f>O253*H253</f>
        <v>0</v>
      </c>
      <c r="Q253" s="218">
        <v>0.0040000000000000001</v>
      </c>
      <c r="R253" s="218">
        <f>Q253*H253</f>
        <v>0.067367999999999997</v>
      </c>
      <c r="S253" s="218">
        <v>0</v>
      </c>
      <c r="T253" s="219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0" t="s">
        <v>249</v>
      </c>
      <c r="AT253" s="220" t="s">
        <v>245</v>
      </c>
      <c r="AU253" s="220" t="s">
        <v>83</v>
      </c>
      <c r="AY253" s="20" t="s">
        <v>243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20" t="s">
        <v>81</v>
      </c>
      <c r="BK253" s="221">
        <f>ROUND(I253*H253,2)</f>
        <v>0</v>
      </c>
      <c r="BL253" s="20" t="s">
        <v>249</v>
      </c>
      <c r="BM253" s="220" t="s">
        <v>450</v>
      </c>
    </row>
    <row r="254" s="2" customFormat="1">
      <c r="A254" s="41"/>
      <c r="B254" s="42"/>
      <c r="C254" s="43"/>
      <c r="D254" s="222" t="s">
        <v>251</v>
      </c>
      <c r="E254" s="43"/>
      <c r="F254" s="223" t="s">
        <v>451</v>
      </c>
      <c r="G254" s="43"/>
      <c r="H254" s="43"/>
      <c r="I254" s="224"/>
      <c r="J254" s="43"/>
      <c r="K254" s="43"/>
      <c r="L254" s="47"/>
      <c r="M254" s="225"/>
      <c r="N254" s="226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251</v>
      </c>
      <c r="AU254" s="20" t="s">
        <v>83</v>
      </c>
    </row>
    <row r="255" s="14" customFormat="1">
      <c r="A255" s="14"/>
      <c r="B255" s="238"/>
      <c r="C255" s="239"/>
      <c r="D255" s="229" t="s">
        <v>253</v>
      </c>
      <c r="E255" s="240" t="s">
        <v>19</v>
      </c>
      <c r="F255" s="241" t="s">
        <v>198</v>
      </c>
      <c r="G255" s="239"/>
      <c r="H255" s="242">
        <v>16.841999999999999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253</v>
      </c>
      <c r="AU255" s="248" t="s">
        <v>83</v>
      </c>
      <c r="AV255" s="14" t="s">
        <v>83</v>
      </c>
      <c r="AW255" s="14" t="s">
        <v>34</v>
      </c>
      <c r="AX255" s="14" t="s">
        <v>81</v>
      </c>
      <c r="AY255" s="248" t="s">
        <v>243</v>
      </c>
    </row>
    <row r="256" s="2" customFormat="1" ht="33" customHeight="1">
      <c r="A256" s="41"/>
      <c r="B256" s="42"/>
      <c r="C256" s="209" t="s">
        <v>452</v>
      </c>
      <c r="D256" s="209" t="s">
        <v>245</v>
      </c>
      <c r="E256" s="210" t="s">
        <v>453</v>
      </c>
      <c r="F256" s="211" t="s">
        <v>454</v>
      </c>
      <c r="G256" s="212" t="s">
        <v>97</v>
      </c>
      <c r="H256" s="213">
        <v>22.614999999999998</v>
      </c>
      <c r="I256" s="214"/>
      <c r="J256" s="215">
        <f>ROUND(I256*H256,2)</f>
        <v>0</v>
      </c>
      <c r="K256" s="211" t="s">
        <v>248</v>
      </c>
      <c r="L256" s="47"/>
      <c r="M256" s="216" t="s">
        <v>19</v>
      </c>
      <c r="N256" s="217" t="s">
        <v>44</v>
      </c>
      <c r="O256" s="87"/>
      <c r="P256" s="218">
        <f>O256*H256</f>
        <v>0</v>
      </c>
      <c r="Q256" s="218">
        <v>0.027300000000000001</v>
      </c>
      <c r="R256" s="218">
        <f>Q256*H256</f>
        <v>0.61738950000000004</v>
      </c>
      <c r="S256" s="218">
        <v>0</v>
      </c>
      <c r="T256" s="219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0" t="s">
        <v>249</v>
      </c>
      <c r="AT256" s="220" t="s">
        <v>245</v>
      </c>
      <c r="AU256" s="220" t="s">
        <v>83</v>
      </c>
      <c r="AY256" s="20" t="s">
        <v>243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20" t="s">
        <v>81</v>
      </c>
      <c r="BK256" s="221">
        <f>ROUND(I256*H256,2)</f>
        <v>0</v>
      </c>
      <c r="BL256" s="20" t="s">
        <v>249</v>
      </c>
      <c r="BM256" s="220" t="s">
        <v>455</v>
      </c>
    </row>
    <row r="257" s="2" customFormat="1">
      <c r="A257" s="41"/>
      <c r="B257" s="42"/>
      <c r="C257" s="43"/>
      <c r="D257" s="222" t="s">
        <v>251</v>
      </c>
      <c r="E257" s="43"/>
      <c r="F257" s="223" t="s">
        <v>456</v>
      </c>
      <c r="G257" s="43"/>
      <c r="H257" s="43"/>
      <c r="I257" s="224"/>
      <c r="J257" s="43"/>
      <c r="K257" s="43"/>
      <c r="L257" s="47"/>
      <c r="M257" s="225"/>
      <c r="N257" s="226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251</v>
      </c>
      <c r="AU257" s="20" t="s">
        <v>83</v>
      </c>
    </row>
    <row r="258" s="13" customFormat="1">
      <c r="A258" s="13"/>
      <c r="B258" s="227"/>
      <c r="C258" s="228"/>
      <c r="D258" s="229" t="s">
        <v>253</v>
      </c>
      <c r="E258" s="230" t="s">
        <v>19</v>
      </c>
      <c r="F258" s="231" t="s">
        <v>457</v>
      </c>
      <c r="G258" s="228"/>
      <c r="H258" s="230" t="s">
        <v>19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253</v>
      </c>
      <c r="AU258" s="237" t="s">
        <v>83</v>
      </c>
      <c r="AV258" s="13" t="s">
        <v>81</v>
      </c>
      <c r="AW258" s="13" t="s">
        <v>34</v>
      </c>
      <c r="AX258" s="13" t="s">
        <v>73</v>
      </c>
      <c r="AY258" s="237" t="s">
        <v>243</v>
      </c>
    </row>
    <row r="259" s="14" customFormat="1">
      <c r="A259" s="14"/>
      <c r="B259" s="238"/>
      <c r="C259" s="239"/>
      <c r="D259" s="229" t="s">
        <v>253</v>
      </c>
      <c r="E259" s="240" t="s">
        <v>19</v>
      </c>
      <c r="F259" s="241" t="s">
        <v>458</v>
      </c>
      <c r="G259" s="239"/>
      <c r="H259" s="242">
        <v>22.614999999999998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253</v>
      </c>
      <c r="AU259" s="248" t="s">
        <v>83</v>
      </c>
      <c r="AV259" s="14" t="s">
        <v>83</v>
      </c>
      <c r="AW259" s="14" t="s">
        <v>34</v>
      </c>
      <c r="AX259" s="14" t="s">
        <v>81</v>
      </c>
      <c r="AY259" s="248" t="s">
        <v>243</v>
      </c>
    </row>
    <row r="260" s="2" customFormat="1" ht="24.15" customHeight="1">
      <c r="A260" s="41"/>
      <c r="B260" s="42"/>
      <c r="C260" s="209" t="s">
        <v>459</v>
      </c>
      <c r="D260" s="209" t="s">
        <v>245</v>
      </c>
      <c r="E260" s="210" t="s">
        <v>460</v>
      </c>
      <c r="F260" s="211" t="s">
        <v>461</v>
      </c>
      <c r="G260" s="212" t="s">
        <v>97</v>
      </c>
      <c r="H260" s="213">
        <v>8.1999999999999993</v>
      </c>
      <c r="I260" s="214"/>
      <c r="J260" s="215">
        <f>ROUND(I260*H260,2)</f>
        <v>0</v>
      </c>
      <c r="K260" s="211" t="s">
        <v>248</v>
      </c>
      <c r="L260" s="47"/>
      <c r="M260" s="216" t="s">
        <v>19</v>
      </c>
      <c r="N260" s="217" t="s">
        <v>44</v>
      </c>
      <c r="O260" s="87"/>
      <c r="P260" s="218">
        <f>O260*H260</f>
        <v>0</v>
      </c>
      <c r="Q260" s="218">
        <v>0.00018000000000000001</v>
      </c>
      <c r="R260" s="218">
        <f>Q260*H260</f>
        <v>0.0014759999999999999</v>
      </c>
      <c r="S260" s="218">
        <v>0</v>
      </c>
      <c r="T260" s="219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0" t="s">
        <v>249</v>
      </c>
      <c r="AT260" s="220" t="s">
        <v>245</v>
      </c>
      <c r="AU260" s="220" t="s">
        <v>83</v>
      </c>
      <c r="AY260" s="20" t="s">
        <v>243</v>
      </c>
      <c r="BE260" s="221">
        <f>IF(N260="základní",J260,0)</f>
        <v>0</v>
      </c>
      <c r="BF260" s="221">
        <f>IF(N260="snížená",J260,0)</f>
        <v>0</v>
      </c>
      <c r="BG260" s="221">
        <f>IF(N260="zákl. přenesená",J260,0)</f>
        <v>0</v>
      </c>
      <c r="BH260" s="221">
        <f>IF(N260="sníž. přenesená",J260,0)</f>
        <v>0</v>
      </c>
      <c r="BI260" s="221">
        <f>IF(N260="nulová",J260,0)</f>
        <v>0</v>
      </c>
      <c r="BJ260" s="20" t="s">
        <v>81</v>
      </c>
      <c r="BK260" s="221">
        <f>ROUND(I260*H260,2)</f>
        <v>0</v>
      </c>
      <c r="BL260" s="20" t="s">
        <v>249</v>
      </c>
      <c r="BM260" s="220" t="s">
        <v>462</v>
      </c>
    </row>
    <row r="261" s="2" customFormat="1">
      <c r="A261" s="41"/>
      <c r="B261" s="42"/>
      <c r="C261" s="43"/>
      <c r="D261" s="222" t="s">
        <v>251</v>
      </c>
      <c r="E261" s="43"/>
      <c r="F261" s="223" t="s">
        <v>463</v>
      </c>
      <c r="G261" s="43"/>
      <c r="H261" s="43"/>
      <c r="I261" s="224"/>
      <c r="J261" s="43"/>
      <c r="K261" s="43"/>
      <c r="L261" s="47"/>
      <c r="M261" s="225"/>
      <c r="N261" s="226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251</v>
      </c>
      <c r="AU261" s="20" t="s">
        <v>83</v>
      </c>
    </row>
    <row r="262" s="14" customFormat="1">
      <c r="A262" s="14"/>
      <c r="B262" s="238"/>
      <c r="C262" s="239"/>
      <c r="D262" s="229" t="s">
        <v>253</v>
      </c>
      <c r="E262" s="240" t="s">
        <v>19</v>
      </c>
      <c r="F262" s="241" t="s">
        <v>145</v>
      </c>
      <c r="G262" s="239"/>
      <c r="H262" s="242">
        <v>8.1999999999999993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8" t="s">
        <v>253</v>
      </c>
      <c r="AU262" s="248" t="s">
        <v>83</v>
      </c>
      <c r="AV262" s="14" t="s">
        <v>83</v>
      </c>
      <c r="AW262" s="14" t="s">
        <v>34</v>
      </c>
      <c r="AX262" s="14" t="s">
        <v>81</v>
      </c>
      <c r="AY262" s="248" t="s">
        <v>243</v>
      </c>
    </row>
    <row r="263" s="2" customFormat="1" ht="66.75" customHeight="1">
      <c r="A263" s="41"/>
      <c r="B263" s="42"/>
      <c r="C263" s="209" t="s">
        <v>464</v>
      </c>
      <c r="D263" s="209" t="s">
        <v>245</v>
      </c>
      <c r="E263" s="210" t="s">
        <v>465</v>
      </c>
      <c r="F263" s="211" t="s">
        <v>466</v>
      </c>
      <c r="G263" s="212" t="s">
        <v>97</v>
      </c>
      <c r="H263" s="213">
        <v>8.1999999999999993</v>
      </c>
      <c r="I263" s="214"/>
      <c r="J263" s="215">
        <f>ROUND(I263*H263,2)</f>
        <v>0</v>
      </c>
      <c r="K263" s="211" t="s">
        <v>248</v>
      </c>
      <c r="L263" s="47"/>
      <c r="M263" s="216" t="s">
        <v>19</v>
      </c>
      <c r="N263" s="217" t="s">
        <v>44</v>
      </c>
      <c r="O263" s="87"/>
      <c r="P263" s="218">
        <f>O263*H263</f>
        <v>0</v>
      </c>
      <c r="Q263" s="218">
        <v>0.0083499999999999998</v>
      </c>
      <c r="R263" s="218">
        <f>Q263*H263</f>
        <v>0.068469999999999989</v>
      </c>
      <c r="S263" s="218">
        <v>0</v>
      </c>
      <c r="T263" s="219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0" t="s">
        <v>249</v>
      </c>
      <c r="AT263" s="220" t="s">
        <v>245</v>
      </c>
      <c r="AU263" s="220" t="s">
        <v>83</v>
      </c>
      <c r="AY263" s="20" t="s">
        <v>243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20" t="s">
        <v>81</v>
      </c>
      <c r="BK263" s="221">
        <f>ROUND(I263*H263,2)</f>
        <v>0</v>
      </c>
      <c r="BL263" s="20" t="s">
        <v>249</v>
      </c>
      <c r="BM263" s="220" t="s">
        <v>467</v>
      </c>
    </row>
    <row r="264" s="2" customFormat="1">
      <c r="A264" s="41"/>
      <c r="B264" s="42"/>
      <c r="C264" s="43"/>
      <c r="D264" s="222" t="s">
        <v>251</v>
      </c>
      <c r="E264" s="43"/>
      <c r="F264" s="223" t="s">
        <v>468</v>
      </c>
      <c r="G264" s="43"/>
      <c r="H264" s="43"/>
      <c r="I264" s="224"/>
      <c r="J264" s="43"/>
      <c r="K264" s="43"/>
      <c r="L264" s="47"/>
      <c r="M264" s="225"/>
      <c r="N264" s="226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251</v>
      </c>
      <c r="AU264" s="20" t="s">
        <v>83</v>
      </c>
    </row>
    <row r="265" s="13" customFormat="1">
      <c r="A265" s="13"/>
      <c r="B265" s="227"/>
      <c r="C265" s="228"/>
      <c r="D265" s="229" t="s">
        <v>253</v>
      </c>
      <c r="E265" s="230" t="s">
        <v>19</v>
      </c>
      <c r="F265" s="231" t="s">
        <v>469</v>
      </c>
      <c r="G265" s="228"/>
      <c r="H265" s="230" t="s">
        <v>19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253</v>
      </c>
      <c r="AU265" s="237" t="s">
        <v>83</v>
      </c>
      <c r="AV265" s="13" t="s">
        <v>81</v>
      </c>
      <c r="AW265" s="13" t="s">
        <v>34</v>
      </c>
      <c r="AX265" s="13" t="s">
        <v>73</v>
      </c>
      <c r="AY265" s="237" t="s">
        <v>243</v>
      </c>
    </row>
    <row r="266" s="14" customFormat="1">
      <c r="A266" s="14"/>
      <c r="B266" s="238"/>
      <c r="C266" s="239"/>
      <c r="D266" s="229" t="s">
        <v>253</v>
      </c>
      <c r="E266" s="240" t="s">
        <v>19</v>
      </c>
      <c r="F266" s="241" t="s">
        <v>145</v>
      </c>
      <c r="G266" s="239"/>
      <c r="H266" s="242">
        <v>8.1999999999999993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8" t="s">
        <v>253</v>
      </c>
      <c r="AU266" s="248" t="s">
        <v>83</v>
      </c>
      <c r="AV266" s="14" t="s">
        <v>83</v>
      </c>
      <c r="AW266" s="14" t="s">
        <v>34</v>
      </c>
      <c r="AX266" s="14" t="s">
        <v>81</v>
      </c>
      <c r="AY266" s="248" t="s">
        <v>243</v>
      </c>
    </row>
    <row r="267" s="2" customFormat="1" ht="24.15" customHeight="1">
      <c r="A267" s="41"/>
      <c r="B267" s="42"/>
      <c r="C267" s="271" t="s">
        <v>470</v>
      </c>
      <c r="D267" s="271" t="s">
        <v>136</v>
      </c>
      <c r="E267" s="272" t="s">
        <v>471</v>
      </c>
      <c r="F267" s="273" t="s">
        <v>472</v>
      </c>
      <c r="G267" s="274" t="s">
        <v>97</v>
      </c>
      <c r="H267" s="275">
        <v>9.2989999999999995</v>
      </c>
      <c r="I267" s="276"/>
      <c r="J267" s="277">
        <f>ROUND(I267*H267,2)</f>
        <v>0</v>
      </c>
      <c r="K267" s="273" t="s">
        <v>248</v>
      </c>
      <c r="L267" s="278"/>
      <c r="M267" s="279" t="s">
        <v>19</v>
      </c>
      <c r="N267" s="280" t="s">
        <v>44</v>
      </c>
      <c r="O267" s="87"/>
      <c r="P267" s="218">
        <f>O267*H267</f>
        <v>0</v>
      </c>
      <c r="Q267" s="218">
        <v>0.0018</v>
      </c>
      <c r="R267" s="218">
        <f>Q267*H267</f>
        <v>0.016738199999999998</v>
      </c>
      <c r="S267" s="218">
        <v>0</v>
      </c>
      <c r="T267" s="219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0" t="s">
        <v>297</v>
      </c>
      <c r="AT267" s="220" t="s">
        <v>136</v>
      </c>
      <c r="AU267" s="220" t="s">
        <v>83</v>
      </c>
      <c r="AY267" s="20" t="s">
        <v>243</v>
      </c>
      <c r="BE267" s="221">
        <f>IF(N267="základní",J267,0)</f>
        <v>0</v>
      </c>
      <c r="BF267" s="221">
        <f>IF(N267="snížená",J267,0)</f>
        <v>0</v>
      </c>
      <c r="BG267" s="221">
        <f>IF(N267="zákl. přenesená",J267,0)</f>
        <v>0</v>
      </c>
      <c r="BH267" s="221">
        <f>IF(N267="sníž. přenesená",J267,0)</f>
        <v>0</v>
      </c>
      <c r="BI267" s="221">
        <f>IF(N267="nulová",J267,0)</f>
        <v>0</v>
      </c>
      <c r="BJ267" s="20" t="s">
        <v>81</v>
      </c>
      <c r="BK267" s="221">
        <f>ROUND(I267*H267,2)</f>
        <v>0</v>
      </c>
      <c r="BL267" s="20" t="s">
        <v>249</v>
      </c>
      <c r="BM267" s="220" t="s">
        <v>473</v>
      </c>
    </row>
    <row r="268" s="14" customFormat="1">
      <c r="A268" s="14"/>
      <c r="B268" s="238"/>
      <c r="C268" s="239"/>
      <c r="D268" s="229" t="s">
        <v>253</v>
      </c>
      <c r="E268" s="240" t="s">
        <v>19</v>
      </c>
      <c r="F268" s="241" t="s">
        <v>474</v>
      </c>
      <c r="G268" s="239"/>
      <c r="H268" s="242">
        <v>8.6099999999999994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253</v>
      </c>
      <c r="AU268" s="248" t="s">
        <v>83</v>
      </c>
      <c r="AV268" s="14" t="s">
        <v>83</v>
      </c>
      <c r="AW268" s="14" t="s">
        <v>34</v>
      </c>
      <c r="AX268" s="14" t="s">
        <v>81</v>
      </c>
      <c r="AY268" s="248" t="s">
        <v>243</v>
      </c>
    </row>
    <row r="269" s="14" customFormat="1">
      <c r="A269" s="14"/>
      <c r="B269" s="238"/>
      <c r="C269" s="239"/>
      <c r="D269" s="229" t="s">
        <v>253</v>
      </c>
      <c r="E269" s="239"/>
      <c r="F269" s="241" t="s">
        <v>475</v>
      </c>
      <c r="G269" s="239"/>
      <c r="H269" s="242">
        <v>9.2989999999999995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253</v>
      </c>
      <c r="AU269" s="248" t="s">
        <v>83</v>
      </c>
      <c r="AV269" s="14" t="s">
        <v>83</v>
      </c>
      <c r="AW269" s="14" t="s">
        <v>4</v>
      </c>
      <c r="AX269" s="14" t="s">
        <v>81</v>
      </c>
      <c r="AY269" s="248" t="s">
        <v>243</v>
      </c>
    </row>
    <row r="270" s="2" customFormat="1" ht="24.15" customHeight="1">
      <c r="A270" s="41"/>
      <c r="B270" s="42"/>
      <c r="C270" s="209" t="s">
        <v>476</v>
      </c>
      <c r="D270" s="209" t="s">
        <v>245</v>
      </c>
      <c r="E270" s="210" t="s">
        <v>477</v>
      </c>
      <c r="F270" s="211" t="s">
        <v>478</v>
      </c>
      <c r="G270" s="212" t="s">
        <v>128</v>
      </c>
      <c r="H270" s="213">
        <v>1.1499999999999999</v>
      </c>
      <c r="I270" s="214"/>
      <c r="J270" s="215">
        <f>ROUND(I270*H270,2)</f>
        <v>0</v>
      </c>
      <c r="K270" s="211" t="s">
        <v>248</v>
      </c>
      <c r="L270" s="47"/>
      <c r="M270" s="216" t="s">
        <v>19</v>
      </c>
      <c r="N270" s="217" t="s">
        <v>44</v>
      </c>
      <c r="O270" s="87"/>
      <c r="P270" s="218">
        <f>O270*H270</f>
        <v>0</v>
      </c>
      <c r="Q270" s="218">
        <v>0</v>
      </c>
      <c r="R270" s="218">
        <f>Q270*H270</f>
        <v>0</v>
      </c>
      <c r="S270" s="218">
        <v>0</v>
      </c>
      <c r="T270" s="219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0" t="s">
        <v>249</v>
      </c>
      <c r="AT270" s="220" t="s">
        <v>245</v>
      </c>
      <c r="AU270" s="220" t="s">
        <v>83</v>
      </c>
      <c r="AY270" s="20" t="s">
        <v>243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20" t="s">
        <v>81</v>
      </c>
      <c r="BK270" s="221">
        <f>ROUND(I270*H270,2)</f>
        <v>0</v>
      </c>
      <c r="BL270" s="20" t="s">
        <v>249</v>
      </c>
      <c r="BM270" s="220" t="s">
        <v>479</v>
      </c>
    </row>
    <row r="271" s="2" customFormat="1">
      <c r="A271" s="41"/>
      <c r="B271" s="42"/>
      <c r="C271" s="43"/>
      <c r="D271" s="222" t="s">
        <v>251</v>
      </c>
      <c r="E271" s="43"/>
      <c r="F271" s="223" t="s">
        <v>480</v>
      </c>
      <c r="G271" s="43"/>
      <c r="H271" s="43"/>
      <c r="I271" s="224"/>
      <c r="J271" s="43"/>
      <c r="K271" s="43"/>
      <c r="L271" s="47"/>
      <c r="M271" s="225"/>
      <c r="N271" s="226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251</v>
      </c>
      <c r="AU271" s="20" t="s">
        <v>83</v>
      </c>
    </row>
    <row r="272" s="2" customFormat="1" ht="24.15" customHeight="1">
      <c r="A272" s="41"/>
      <c r="B272" s="42"/>
      <c r="C272" s="271" t="s">
        <v>481</v>
      </c>
      <c r="D272" s="271" t="s">
        <v>136</v>
      </c>
      <c r="E272" s="272" t="s">
        <v>482</v>
      </c>
      <c r="F272" s="273" t="s">
        <v>483</v>
      </c>
      <c r="G272" s="274" t="s">
        <v>128</v>
      </c>
      <c r="H272" s="275">
        <v>1.208</v>
      </c>
      <c r="I272" s="276"/>
      <c r="J272" s="277">
        <f>ROUND(I272*H272,2)</f>
        <v>0</v>
      </c>
      <c r="K272" s="273" t="s">
        <v>248</v>
      </c>
      <c r="L272" s="278"/>
      <c r="M272" s="279" t="s">
        <v>19</v>
      </c>
      <c r="N272" s="280" t="s">
        <v>44</v>
      </c>
      <c r="O272" s="87"/>
      <c r="P272" s="218">
        <f>O272*H272</f>
        <v>0</v>
      </c>
      <c r="Q272" s="218">
        <v>0.00010000000000000001</v>
      </c>
      <c r="R272" s="218">
        <f>Q272*H272</f>
        <v>0.0001208</v>
      </c>
      <c r="S272" s="218">
        <v>0</v>
      </c>
      <c r="T272" s="219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0" t="s">
        <v>297</v>
      </c>
      <c r="AT272" s="220" t="s">
        <v>136</v>
      </c>
      <c r="AU272" s="220" t="s">
        <v>83</v>
      </c>
      <c r="AY272" s="20" t="s">
        <v>243</v>
      </c>
      <c r="BE272" s="221">
        <f>IF(N272="základní",J272,0)</f>
        <v>0</v>
      </c>
      <c r="BF272" s="221">
        <f>IF(N272="snížená",J272,0)</f>
        <v>0</v>
      </c>
      <c r="BG272" s="221">
        <f>IF(N272="zákl. přenesená",J272,0)</f>
        <v>0</v>
      </c>
      <c r="BH272" s="221">
        <f>IF(N272="sníž. přenesená",J272,0)</f>
        <v>0</v>
      </c>
      <c r="BI272" s="221">
        <f>IF(N272="nulová",J272,0)</f>
        <v>0</v>
      </c>
      <c r="BJ272" s="20" t="s">
        <v>81</v>
      </c>
      <c r="BK272" s="221">
        <f>ROUND(I272*H272,2)</f>
        <v>0</v>
      </c>
      <c r="BL272" s="20" t="s">
        <v>249</v>
      </c>
      <c r="BM272" s="220" t="s">
        <v>484</v>
      </c>
    </row>
    <row r="273" s="14" customFormat="1">
      <c r="A273" s="14"/>
      <c r="B273" s="238"/>
      <c r="C273" s="239"/>
      <c r="D273" s="229" t="s">
        <v>253</v>
      </c>
      <c r="E273" s="240" t="s">
        <v>19</v>
      </c>
      <c r="F273" s="241" t="s">
        <v>485</v>
      </c>
      <c r="G273" s="239"/>
      <c r="H273" s="242">
        <v>1.208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253</v>
      </c>
      <c r="AU273" s="248" t="s">
        <v>83</v>
      </c>
      <c r="AV273" s="14" t="s">
        <v>83</v>
      </c>
      <c r="AW273" s="14" t="s">
        <v>34</v>
      </c>
      <c r="AX273" s="14" t="s">
        <v>81</v>
      </c>
      <c r="AY273" s="248" t="s">
        <v>243</v>
      </c>
    </row>
    <row r="274" s="2" customFormat="1" ht="33" customHeight="1">
      <c r="A274" s="41"/>
      <c r="B274" s="42"/>
      <c r="C274" s="209" t="s">
        <v>486</v>
      </c>
      <c r="D274" s="209" t="s">
        <v>245</v>
      </c>
      <c r="E274" s="210" t="s">
        <v>487</v>
      </c>
      <c r="F274" s="211" t="s">
        <v>488</v>
      </c>
      <c r="G274" s="212" t="s">
        <v>97</v>
      </c>
      <c r="H274" s="213">
        <v>8.1999999999999993</v>
      </c>
      <c r="I274" s="214"/>
      <c r="J274" s="215">
        <f>ROUND(I274*H274,2)</f>
        <v>0</v>
      </c>
      <c r="K274" s="211" t="s">
        <v>248</v>
      </c>
      <c r="L274" s="47"/>
      <c r="M274" s="216" t="s">
        <v>19</v>
      </c>
      <c r="N274" s="217" t="s">
        <v>44</v>
      </c>
      <c r="O274" s="87"/>
      <c r="P274" s="218">
        <f>O274*H274</f>
        <v>0</v>
      </c>
      <c r="Q274" s="218">
        <v>0.0038</v>
      </c>
      <c r="R274" s="218">
        <f>Q274*H274</f>
        <v>0.031159999999999997</v>
      </c>
      <c r="S274" s="218">
        <v>0</v>
      </c>
      <c r="T274" s="219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0" t="s">
        <v>249</v>
      </c>
      <c r="AT274" s="220" t="s">
        <v>245</v>
      </c>
      <c r="AU274" s="220" t="s">
        <v>83</v>
      </c>
      <c r="AY274" s="20" t="s">
        <v>243</v>
      </c>
      <c r="BE274" s="221">
        <f>IF(N274="základní",J274,0)</f>
        <v>0</v>
      </c>
      <c r="BF274" s="221">
        <f>IF(N274="snížená",J274,0)</f>
        <v>0</v>
      </c>
      <c r="BG274" s="221">
        <f>IF(N274="zákl. přenesená",J274,0)</f>
        <v>0</v>
      </c>
      <c r="BH274" s="221">
        <f>IF(N274="sníž. přenesená",J274,0)</f>
        <v>0</v>
      </c>
      <c r="BI274" s="221">
        <f>IF(N274="nulová",J274,0)</f>
        <v>0</v>
      </c>
      <c r="BJ274" s="20" t="s">
        <v>81</v>
      </c>
      <c r="BK274" s="221">
        <f>ROUND(I274*H274,2)</f>
        <v>0</v>
      </c>
      <c r="BL274" s="20" t="s">
        <v>249</v>
      </c>
      <c r="BM274" s="220" t="s">
        <v>489</v>
      </c>
    </row>
    <row r="275" s="2" customFormat="1">
      <c r="A275" s="41"/>
      <c r="B275" s="42"/>
      <c r="C275" s="43"/>
      <c r="D275" s="222" t="s">
        <v>251</v>
      </c>
      <c r="E275" s="43"/>
      <c r="F275" s="223" t="s">
        <v>490</v>
      </c>
      <c r="G275" s="43"/>
      <c r="H275" s="43"/>
      <c r="I275" s="224"/>
      <c r="J275" s="43"/>
      <c r="K275" s="43"/>
      <c r="L275" s="47"/>
      <c r="M275" s="225"/>
      <c r="N275" s="226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251</v>
      </c>
      <c r="AU275" s="20" t="s">
        <v>83</v>
      </c>
    </row>
    <row r="276" s="13" customFormat="1">
      <c r="A276" s="13"/>
      <c r="B276" s="227"/>
      <c r="C276" s="228"/>
      <c r="D276" s="229" t="s">
        <v>253</v>
      </c>
      <c r="E276" s="230" t="s">
        <v>19</v>
      </c>
      <c r="F276" s="231" t="s">
        <v>491</v>
      </c>
      <c r="G276" s="228"/>
      <c r="H276" s="230" t="s">
        <v>19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253</v>
      </c>
      <c r="AU276" s="237" t="s">
        <v>83</v>
      </c>
      <c r="AV276" s="13" t="s">
        <v>81</v>
      </c>
      <c r="AW276" s="13" t="s">
        <v>34</v>
      </c>
      <c r="AX276" s="13" t="s">
        <v>73</v>
      </c>
      <c r="AY276" s="237" t="s">
        <v>243</v>
      </c>
    </row>
    <row r="277" s="14" customFormat="1">
      <c r="A277" s="14"/>
      <c r="B277" s="238"/>
      <c r="C277" s="239"/>
      <c r="D277" s="229" t="s">
        <v>253</v>
      </c>
      <c r="E277" s="240" t="s">
        <v>19</v>
      </c>
      <c r="F277" s="241" t="s">
        <v>492</v>
      </c>
      <c r="G277" s="239"/>
      <c r="H277" s="242">
        <v>8.1999999999999993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8" t="s">
        <v>253</v>
      </c>
      <c r="AU277" s="248" t="s">
        <v>83</v>
      </c>
      <c r="AV277" s="14" t="s">
        <v>83</v>
      </c>
      <c r="AW277" s="14" t="s">
        <v>34</v>
      </c>
      <c r="AX277" s="14" t="s">
        <v>73</v>
      </c>
      <c r="AY277" s="248" t="s">
        <v>243</v>
      </c>
    </row>
    <row r="278" s="15" customFormat="1">
      <c r="A278" s="15"/>
      <c r="B278" s="249"/>
      <c r="C278" s="250"/>
      <c r="D278" s="229" t="s">
        <v>253</v>
      </c>
      <c r="E278" s="251" t="s">
        <v>145</v>
      </c>
      <c r="F278" s="252" t="s">
        <v>257</v>
      </c>
      <c r="G278" s="250"/>
      <c r="H278" s="253">
        <v>8.1999999999999993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9" t="s">
        <v>253</v>
      </c>
      <c r="AU278" s="259" t="s">
        <v>83</v>
      </c>
      <c r="AV278" s="15" t="s">
        <v>258</v>
      </c>
      <c r="AW278" s="15" t="s">
        <v>34</v>
      </c>
      <c r="AX278" s="15" t="s">
        <v>73</v>
      </c>
      <c r="AY278" s="259" t="s">
        <v>243</v>
      </c>
    </row>
    <row r="279" s="16" customFormat="1">
      <c r="A279" s="16"/>
      <c r="B279" s="260"/>
      <c r="C279" s="261"/>
      <c r="D279" s="229" t="s">
        <v>253</v>
      </c>
      <c r="E279" s="262" t="s">
        <v>19</v>
      </c>
      <c r="F279" s="263" t="s">
        <v>259</v>
      </c>
      <c r="G279" s="261"/>
      <c r="H279" s="264">
        <v>8.1999999999999993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70" t="s">
        <v>253</v>
      </c>
      <c r="AU279" s="270" t="s">
        <v>83</v>
      </c>
      <c r="AV279" s="16" t="s">
        <v>249</v>
      </c>
      <c r="AW279" s="16" t="s">
        <v>34</v>
      </c>
      <c r="AX279" s="16" t="s">
        <v>81</v>
      </c>
      <c r="AY279" s="270" t="s">
        <v>243</v>
      </c>
    </row>
    <row r="280" s="2" customFormat="1" ht="16.5" customHeight="1">
      <c r="A280" s="41"/>
      <c r="B280" s="42"/>
      <c r="C280" s="209" t="s">
        <v>493</v>
      </c>
      <c r="D280" s="209" t="s">
        <v>245</v>
      </c>
      <c r="E280" s="210" t="s">
        <v>494</v>
      </c>
      <c r="F280" s="211" t="s">
        <v>495</v>
      </c>
      <c r="G280" s="212" t="s">
        <v>97</v>
      </c>
      <c r="H280" s="213">
        <v>12.538</v>
      </c>
      <c r="I280" s="214"/>
      <c r="J280" s="215">
        <f>ROUND(I280*H280,2)</f>
        <v>0</v>
      </c>
      <c r="K280" s="211" t="s">
        <v>19</v>
      </c>
      <c r="L280" s="47"/>
      <c r="M280" s="216" t="s">
        <v>19</v>
      </c>
      <c r="N280" s="217" t="s">
        <v>44</v>
      </c>
      <c r="O280" s="87"/>
      <c r="P280" s="218">
        <f>O280*H280</f>
        <v>0</v>
      </c>
      <c r="Q280" s="218">
        <v>0.026339999999999999</v>
      </c>
      <c r="R280" s="218">
        <f>Q280*H280</f>
        <v>0.33025092</v>
      </c>
      <c r="S280" s="218">
        <v>0</v>
      </c>
      <c r="T280" s="219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0" t="s">
        <v>249</v>
      </c>
      <c r="AT280" s="220" t="s">
        <v>245</v>
      </c>
      <c r="AU280" s="220" t="s">
        <v>83</v>
      </c>
      <c r="AY280" s="20" t="s">
        <v>243</v>
      </c>
      <c r="BE280" s="221">
        <f>IF(N280="základní",J280,0)</f>
        <v>0</v>
      </c>
      <c r="BF280" s="221">
        <f>IF(N280="snížená",J280,0)</f>
        <v>0</v>
      </c>
      <c r="BG280" s="221">
        <f>IF(N280="zákl. přenesená",J280,0)</f>
        <v>0</v>
      </c>
      <c r="BH280" s="221">
        <f>IF(N280="sníž. přenesená",J280,0)</f>
        <v>0</v>
      </c>
      <c r="BI280" s="221">
        <f>IF(N280="nulová",J280,0)</f>
        <v>0</v>
      </c>
      <c r="BJ280" s="20" t="s">
        <v>81</v>
      </c>
      <c r="BK280" s="221">
        <f>ROUND(I280*H280,2)</f>
        <v>0</v>
      </c>
      <c r="BL280" s="20" t="s">
        <v>249</v>
      </c>
      <c r="BM280" s="220" t="s">
        <v>496</v>
      </c>
    </row>
    <row r="281" s="13" customFormat="1">
      <c r="A281" s="13"/>
      <c r="B281" s="227"/>
      <c r="C281" s="228"/>
      <c r="D281" s="229" t="s">
        <v>253</v>
      </c>
      <c r="E281" s="230" t="s">
        <v>19</v>
      </c>
      <c r="F281" s="231" t="s">
        <v>497</v>
      </c>
      <c r="G281" s="228"/>
      <c r="H281" s="230" t="s">
        <v>19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253</v>
      </c>
      <c r="AU281" s="237" t="s">
        <v>83</v>
      </c>
      <c r="AV281" s="13" t="s">
        <v>81</v>
      </c>
      <c r="AW281" s="13" t="s">
        <v>34</v>
      </c>
      <c r="AX281" s="13" t="s">
        <v>73</v>
      </c>
      <c r="AY281" s="237" t="s">
        <v>243</v>
      </c>
    </row>
    <row r="282" s="14" customFormat="1">
      <c r="A282" s="14"/>
      <c r="B282" s="238"/>
      <c r="C282" s="239"/>
      <c r="D282" s="229" t="s">
        <v>253</v>
      </c>
      <c r="E282" s="240" t="s">
        <v>19</v>
      </c>
      <c r="F282" s="241" t="s">
        <v>103</v>
      </c>
      <c r="G282" s="239"/>
      <c r="H282" s="242">
        <v>12.538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8" t="s">
        <v>253</v>
      </c>
      <c r="AU282" s="248" t="s">
        <v>83</v>
      </c>
      <c r="AV282" s="14" t="s">
        <v>83</v>
      </c>
      <c r="AW282" s="14" t="s">
        <v>34</v>
      </c>
      <c r="AX282" s="14" t="s">
        <v>81</v>
      </c>
      <c r="AY282" s="248" t="s">
        <v>243</v>
      </c>
    </row>
    <row r="283" s="2" customFormat="1" ht="37.8" customHeight="1">
      <c r="A283" s="41"/>
      <c r="B283" s="42"/>
      <c r="C283" s="209" t="s">
        <v>498</v>
      </c>
      <c r="D283" s="209" t="s">
        <v>245</v>
      </c>
      <c r="E283" s="210" t="s">
        <v>499</v>
      </c>
      <c r="F283" s="211" t="s">
        <v>500</v>
      </c>
      <c r="G283" s="212" t="s">
        <v>501</v>
      </c>
      <c r="H283" s="213">
        <v>7</v>
      </c>
      <c r="I283" s="214"/>
      <c r="J283" s="215">
        <f>ROUND(I283*H283,2)</f>
        <v>0</v>
      </c>
      <c r="K283" s="211" t="s">
        <v>248</v>
      </c>
      <c r="L283" s="47"/>
      <c r="M283" s="216" t="s">
        <v>19</v>
      </c>
      <c r="N283" s="217" t="s">
        <v>44</v>
      </c>
      <c r="O283" s="87"/>
      <c r="P283" s="218">
        <f>O283*H283</f>
        <v>0</v>
      </c>
      <c r="Q283" s="218">
        <v>0.04684</v>
      </c>
      <c r="R283" s="218">
        <f>Q283*H283</f>
        <v>0.32788</v>
      </c>
      <c r="S283" s="218">
        <v>0</v>
      </c>
      <c r="T283" s="219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0" t="s">
        <v>249</v>
      </c>
      <c r="AT283" s="220" t="s">
        <v>245</v>
      </c>
      <c r="AU283" s="220" t="s">
        <v>83</v>
      </c>
      <c r="AY283" s="20" t="s">
        <v>243</v>
      </c>
      <c r="BE283" s="221">
        <f>IF(N283="základní",J283,0)</f>
        <v>0</v>
      </c>
      <c r="BF283" s="221">
        <f>IF(N283="snížená",J283,0)</f>
        <v>0</v>
      </c>
      <c r="BG283" s="221">
        <f>IF(N283="zákl. přenesená",J283,0)</f>
        <v>0</v>
      </c>
      <c r="BH283" s="221">
        <f>IF(N283="sníž. přenesená",J283,0)</f>
        <v>0</v>
      </c>
      <c r="BI283" s="221">
        <f>IF(N283="nulová",J283,0)</f>
        <v>0</v>
      </c>
      <c r="BJ283" s="20" t="s">
        <v>81</v>
      </c>
      <c r="BK283" s="221">
        <f>ROUND(I283*H283,2)</f>
        <v>0</v>
      </c>
      <c r="BL283" s="20" t="s">
        <v>249</v>
      </c>
      <c r="BM283" s="220" t="s">
        <v>502</v>
      </c>
    </row>
    <row r="284" s="2" customFormat="1">
      <c r="A284" s="41"/>
      <c r="B284" s="42"/>
      <c r="C284" s="43"/>
      <c r="D284" s="222" t="s">
        <v>251</v>
      </c>
      <c r="E284" s="43"/>
      <c r="F284" s="223" t="s">
        <v>503</v>
      </c>
      <c r="G284" s="43"/>
      <c r="H284" s="43"/>
      <c r="I284" s="224"/>
      <c r="J284" s="43"/>
      <c r="K284" s="43"/>
      <c r="L284" s="47"/>
      <c r="M284" s="225"/>
      <c r="N284" s="226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251</v>
      </c>
      <c r="AU284" s="20" t="s">
        <v>83</v>
      </c>
    </row>
    <row r="285" s="2" customFormat="1" ht="33" customHeight="1">
      <c r="A285" s="41"/>
      <c r="B285" s="42"/>
      <c r="C285" s="271" t="s">
        <v>504</v>
      </c>
      <c r="D285" s="271" t="s">
        <v>136</v>
      </c>
      <c r="E285" s="272" t="s">
        <v>505</v>
      </c>
      <c r="F285" s="273" t="s">
        <v>506</v>
      </c>
      <c r="G285" s="274" t="s">
        <v>501</v>
      </c>
      <c r="H285" s="275">
        <v>5</v>
      </c>
      <c r="I285" s="276"/>
      <c r="J285" s="277">
        <f>ROUND(I285*H285,2)</f>
        <v>0</v>
      </c>
      <c r="K285" s="273" t="s">
        <v>248</v>
      </c>
      <c r="L285" s="278"/>
      <c r="M285" s="279" t="s">
        <v>19</v>
      </c>
      <c r="N285" s="280" t="s">
        <v>44</v>
      </c>
      <c r="O285" s="87"/>
      <c r="P285" s="218">
        <f>O285*H285</f>
        <v>0</v>
      </c>
      <c r="Q285" s="218">
        <v>0.014890000000000001</v>
      </c>
      <c r="R285" s="218">
        <f>Q285*H285</f>
        <v>0.074450000000000002</v>
      </c>
      <c r="S285" s="218">
        <v>0</v>
      </c>
      <c r="T285" s="219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0" t="s">
        <v>297</v>
      </c>
      <c r="AT285" s="220" t="s">
        <v>136</v>
      </c>
      <c r="AU285" s="220" t="s">
        <v>83</v>
      </c>
      <c r="AY285" s="20" t="s">
        <v>243</v>
      </c>
      <c r="BE285" s="221">
        <f>IF(N285="základní",J285,0)</f>
        <v>0</v>
      </c>
      <c r="BF285" s="221">
        <f>IF(N285="snížená",J285,0)</f>
        <v>0</v>
      </c>
      <c r="BG285" s="221">
        <f>IF(N285="zákl. přenesená",J285,0)</f>
        <v>0</v>
      </c>
      <c r="BH285" s="221">
        <f>IF(N285="sníž. přenesená",J285,0)</f>
        <v>0</v>
      </c>
      <c r="BI285" s="221">
        <f>IF(N285="nulová",J285,0)</f>
        <v>0</v>
      </c>
      <c r="BJ285" s="20" t="s">
        <v>81</v>
      </c>
      <c r="BK285" s="221">
        <f>ROUND(I285*H285,2)</f>
        <v>0</v>
      </c>
      <c r="BL285" s="20" t="s">
        <v>249</v>
      </c>
      <c r="BM285" s="220" t="s">
        <v>507</v>
      </c>
    </row>
    <row r="286" s="2" customFormat="1">
      <c r="A286" s="41"/>
      <c r="B286" s="42"/>
      <c r="C286" s="43"/>
      <c r="D286" s="229" t="s">
        <v>508</v>
      </c>
      <c r="E286" s="43"/>
      <c r="F286" s="281" t="s">
        <v>509</v>
      </c>
      <c r="G286" s="43"/>
      <c r="H286" s="43"/>
      <c r="I286" s="224"/>
      <c r="J286" s="43"/>
      <c r="K286" s="43"/>
      <c r="L286" s="47"/>
      <c r="M286" s="225"/>
      <c r="N286" s="226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508</v>
      </c>
      <c r="AU286" s="20" t="s">
        <v>83</v>
      </c>
    </row>
    <row r="287" s="13" customFormat="1">
      <c r="A287" s="13"/>
      <c r="B287" s="227"/>
      <c r="C287" s="228"/>
      <c r="D287" s="229" t="s">
        <v>253</v>
      </c>
      <c r="E287" s="230" t="s">
        <v>19</v>
      </c>
      <c r="F287" s="231" t="s">
        <v>510</v>
      </c>
      <c r="G287" s="228"/>
      <c r="H287" s="230" t="s">
        <v>19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253</v>
      </c>
      <c r="AU287" s="237" t="s">
        <v>83</v>
      </c>
      <c r="AV287" s="13" t="s">
        <v>81</v>
      </c>
      <c r="AW287" s="13" t="s">
        <v>34</v>
      </c>
      <c r="AX287" s="13" t="s">
        <v>73</v>
      </c>
      <c r="AY287" s="237" t="s">
        <v>243</v>
      </c>
    </row>
    <row r="288" s="14" customFormat="1">
      <c r="A288" s="14"/>
      <c r="B288" s="238"/>
      <c r="C288" s="239"/>
      <c r="D288" s="229" t="s">
        <v>253</v>
      </c>
      <c r="E288" s="240" t="s">
        <v>19</v>
      </c>
      <c r="F288" s="241" t="s">
        <v>83</v>
      </c>
      <c r="G288" s="239"/>
      <c r="H288" s="242">
        <v>2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253</v>
      </c>
      <c r="AU288" s="248" t="s">
        <v>83</v>
      </c>
      <c r="AV288" s="14" t="s">
        <v>83</v>
      </c>
      <c r="AW288" s="14" t="s">
        <v>34</v>
      </c>
      <c r="AX288" s="14" t="s">
        <v>73</v>
      </c>
      <c r="AY288" s="248" t="s">
        <v>243</v>
      </c>
    </row>
    <row r="289" s="13" customFormat="1">
      <c r="A289" s="13"/>
      <c r="B289" s="227"/>
      <c r="C289" s="228"/>
      <c r="D289" s="229" t="s">
        <v>253</v>
      </c>
      <c r="E289" s="230" t="s">
        <v>19</v>
      </c>
      <c r="F289" s="231" t="s">
        <v>511</v>
      </c>
      <c r="G289" s="228"/>
      <c r="H289" s="230" t="s">
        <v>19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253</v>
      </c>
      <c r="AU289" s="237" t="s">
        <v>83</v>
      </c>
      <c r="AV289" s="13" t="s">
        <v>81</v>
      </c>
      <c r="AW289" s="13" t="s">
        <v>34</v>
      </c>
      <c r="AX289" s="13" t="s">
        <v>73</v>
      </c>
      <c r="AY289" s="237" t="s">
        <v>243</v>
      </c>
    </row>
    <row r="290" s="14" customFormat="1">
      <c r="A290" s="14"/>
      <c r="B290" s="238"/>
      <c r="C290" s="239"/>
      <c r="D290" s="229" t="s">
        <v>253</v>
      </c>
      <c r="E290" s="240" t="s">
        <v>19</v>
      </c>
      <c r="F290" s="241" t="s">
        <v>81</v>
      </c>
      <c r="G290" s="239"/>
      <c r="H290" s="242">
        <v>1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253</v>
      </c>
      <c r="AU290" s="248" t="s">
        <v>83</v>
      </c>
      <c r="AV290" s="14" t="s">
        <v>83</v>
      </c>
      <c r="AW290" s="14" t="s">
        <v>34</v>
      </c>
      <c r="AX290" s="14" t="s">
        <v>73</v>
      </c>
      <c r="AY290" s="248" t="s">
        <v>243</v>
      </c>
    </row>
    <row r="291" s="13" customFormat="1">
      <c r="A291" s="13"/>
      <c r="B291" s="227"/>
      <c r="C291" s="228"/>
      <c r="D291" s="229" t="s">
        <v>253</v>
      </c>
      <c r="E291" s="230" t="s">
        <v>19</v>
      </c>
      <c r="F291" s="231" t="s">
        <v>512</v>
      </c>
      <c r="G291" s="228"/>
      <c r="H291" s="230" t="s">
        <v>19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253</v>
      </c>
      <c r="AU291" s="237" t="s">
        <v>83</v>
      </c>
      <c r="AV291" s="13" t="s">
        <v>81</v>
      </c>
      <c r="AW291" s="13" t="s">
        <v>34</v>
      </c>
      <c r="AX291" s="13" t="s">
        <v>73</v>
      </c>
      <c r="AY291" s="237" t="s">
        <v>243</v>
      </c>
    </row>
    <row r="292" s="14" customFormat="1">
      <c r="A292" s="14"/>
      <c r="B292" s="238"/>
      <c r="C292" s="239"/>
      <c r="D292" s="229" t="s">
        <v>253</v>
      </c>
      <c r="E292" s="240" t="s">
        <v>19</v>
      </c>
      <c r="F292" s="241" t="s">
        <v>81</v>
      </c>
      <c r="G292" s="239"/>
      <c r="H292" s="242">
        <v>1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253</v>
      </c>
      <c r="AU292" s="248" t="s">
        <v>83</v>
      </c>
      <c r="AV292" s="14" t="s">
        <v>83</v>
      </c>
      <c r="AW292" s="14" t="s">
        <v>34</v>
      </c>
      <c r="AX292" s="14" t="s">
        <v>73</v>
      </c>
      <c r="AY292" s="248" t="s">
        <v>243</v>
      </c>
    </row>
    <row r="293" s="13" customFormat="1">
      <c r="A293" s="13"/>
      <c r="B293" s="227"/>
      <c r="C293" s="228"/>
      <c r="D293" s="229" t="s">
        <v>253</v>
      </c>
      <c r="E293" s="230" t="s">
        <v>19</v>
      </c>
      <c r="F293" s="231" t="s">
        <v>513</v>
      </c>
      <c r="G293" s="228"/>
      <c r="H293" s="230" t="s">
        <v>19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253</v>
      </c>
      <c r="AU293" s="237" t="s">
        <v>83</v>
      </c>
      <c r="AV293" s="13" t="s">
        <v>81</v>
      </c>
      <c r="AW293" s="13" t="s">
        <v>34</v>
      </c>
      <c r="AX293" s="13" t="s">
        <v>73</v>
      </c>
      <c r="AY293" s="237" t="s">
        <v>243</v>
      </c>
    </row>
    <row r="294" s="14" customFormat="1">
      <c r="A294" s="14"/>
      <c r="B294" s="238"/>
      <c r="C294" s="239"/>
      <c r="D294" s="229" t="s">
        <v>253</v>
      </c>
      <c r="E294" s="240" t="s">
        <v>19</v>
      </c>
      <c r="F294" s="241" t="s">
        <v>81</v>
      </c>
      <c r="G294" s="239"/>
      <c r="H294" s="242">
        <v>1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253</v>
      </c>
      <c r="AU294" s="248" t="s">
        <v>83</v>
      </c>
      <c r="AV294" s="14" t="s">
        <v>83</v>
      </c>
      <c r="AW294" s="14" t="s">
        <v>34</v>
      </c>
      <c r="AX294" s="14" t="s">
        <v>73</v>
      </c>
      <c r="AY294" s="248" t="s">
        <v>243</v>
      </c>
    </row>
    <row r="295" s="16" customFormat="1">
      <c r="A295" s="16"/>
      <c r="B295" s="260"/>
      <c r="C295" s="261"/>
      <c r="D295" s="229" t="s">
        <v>253</v>
      </c>
      <c r="E295" s="262" t="s">
        <v>19</v>
      </c>
      <c r="F295" s="263" t="s">
        <v>259</v>
      </c>
      <c r="G295" s="261"/>
      <c r="H295" s="264">
        <v>5</v>
      </c>
      <c r="I295" s="265"/>
      <c r="J295" s="261"/>
      <c r="K295" s="261"/>
      <c r="L295" s="266"/>
      <c r="M295" s="267"/>
      <c r="N295" s="268"/>
      <c r="O295" s="268"/>
      <c r="P295" s="268"/>
      <c r="Q295" s="268"/>
      <c r="R295" s="268"/>
      <c r="S295" s="268"/>
      <c r="T295" s="269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70" t="s">
        <v>253</v>
      </c>
      <c r="AU295" s="270" t="s">
        <v>83</v>
      </c>
      <c r="AV295" s="16" t="s">
        <v>249</v>
      </c>
      <c r="AW295" s="16" t="s">
        <v>34</v>
      </c>
      <c r="AX295" s="16" t="s">
        <v>81</v>
      </c>
      <c r="AY295" s="270" t="s">
        <v>243</v>
      </c>
    </row>
    <row r="296" s="2" customFormat="1" ht="33" customHeight="1">
      <c r="A296" s="41"/>
      <c r="B296" s="42"/>
      <c r="C296" s="271" t="s">
        <v>514</v>
      </c>
      <c r="D296" s="271" t="s">
        <v>136</v>
      </c>
      <c r="E296" s="272" t="s">
        <v>515</v>
      </c>
      <c r="F296" s="273" t="s">
        <v>516</v>
      </c>
      <c r="G296" s="274" t="s">
        <v>501</v>
      </c>
      <c r="H296" s="275">
        <v>2</v>
      </c>
      <c r="I296" s="276"/>
      <c r="J296" s="277">
        <f>ROUND(I296*H296,2)</f>
        <v>0</v>
      </c>
      <c r="K296" s="273" t="s">
        <v>248</v>
      </c>
      <c r="L296" s="278"/>
      <c r="M296" s="279" t="s">
        <v>19</v>
      </c>
      <c r="N296" s="280" t="s">
        <v>44</v>
      </c>
      <c r="O296" s="87"/>
      <c r="P296" s="218">
        <f>O296*H296</f>
        <v>0</v>
      </c>
      <c r="Q296" s="218">
        <v>0.02281</v>
      </c>
      <c r="R296" s="218">
        <f>Q296*H296</f>
        <v>0.045620000000000001</v>
      </c>
      <c r="S296" s="218">
        <v>0</v>
      </c>
      <c r="T296" s="219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0" t="s">
        <v>297</v>
      </c>
      <c r="AT296" s="220" t="s">
        <v>136</v>
      </c>
      <c r="AU296" s="220" t="s">
        <v>83</v>
      </c>
      <c r="AY296" s="20" t="s">
        <v>243</v>
      </c>
      <c r="BE296" s="221">
        <f>IF(N296="základní",J296,0)</f>
        <v>0</v>
      </c>
      <c r="BF296" s="221">
        <f>IF(N296="snížená",J296,0)</f>
        <v>0</v>
      </c>
      <c r="BG296" s="221">
        <f>IF(N296="zákl. přenesená",J296,0)</f>
        <v>0</v>
      </c>
      <c r="BH296" s="221">
        <f>IF(N296="sníž. přenesená",J296,0)</f>
        <v>0</v>
      </c>
      <c r="BI296" s="221">
        <f>IF(N296="nulová",J296,0)</f>
        <v>0</v>
      </c>
      <c r="BJ296" s="20" t="s">
        <v>81</v>
      </c>
      <c r="BK296" s="221">
        <f>ROUND(I296*H296,2)</f>
        <v>0</v>
      </c>
      <c r="BL296" s="20" t="s">
        <v>249</v>
      </c>
      <c r="BM296" s="220" t="s">
        <v>517</v>
      </c>
    </row>
    <row r="297" s="2" customFormat="1">
      <c r="A297" s="41"/>
      <c r="B297" s="42"/>
      <c r="C297" s="43"/>
      <c r="D297" s="229" t="s">
        <v>508</v>
      </c>
      <c r="E297" s="43"/>
      <c r="F297" s="281" t="s">
        <v>509</v>
      </c>
      <c r="G297" s="43"/>
      <c r="H297" s="43"/>
      <c r="I297" s="224"/>
      <c r="J297" s="43"/>
      <c r="K297" s="43"/>
      <c r="L297" s="47"/>
      <c r="M297" s="225"/>
      <c r="N297" s="226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508</v>
      </c>
      <c r="AU297" s="20" t="s">
        <v>83</v>
      </c>
    </row>
    <row r="298" s="13" customFormat="1">
      <c r="A298" s="13"/>
      <c r="B298" s="227"/>
      <c r="C298" s="228"/>
      <c r="D298" s="229" t="s">
        <v>253</v>
      </c>
      <c r="E298" s="230" t="s">
        <v>19</v>
      </c>
      <c r="F298" s="231" t="s">
        <v>518</v>
      </c>
      <c r="G298" s="228"/>
      <c r="H298" s="230" t="s">
        <v>19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253</v>
      </c>
      <c r="AU298" s="237" t="s">
        <v>83</v>
      </c>
      <c r="AV298" s="13" t="s">
        <v>81</v>
      </c>
      <c r="AW298" s="13" t="s">
        <v>34</v>
      </c>
      <c r="AX298" s="13" t="s">
        <v>73</v>
      </c>
      <c r="AY298" s="237" t="s">
        <v>243</v>
      </c>
    </row>
    <row r="299" s="14" customFormat="1">
      <c r="A299" s="14"/>
      <c r="B299" s="238"/>
      <c r="C299" s="239"/>
      <c r="D299" s="229" t="s">
        <v>253</v>
      </c>
      <c r="E299" s="240" t="s">
        <v>19</v>
      </c>
      <c r="F299" s="241" t="s">
        <v>81</v>
      </c>
      <c r="G299" s="239"/>
      <c r="H299" s="242">
        <v>1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253</v>
      </c>
      <c r="AU299" s="248" t="s">
        <v>83</v>
      </c>
      <c r="AV299" s="14" t="s">
        <v>83</v>
      </c>
      <c r="AW299" s="14" t="s">
        <v>34</v>
      </c>
      <c r="AX299" s="14" t="s">
        <v>73</v>
      </c>
      <c r="AY299" s="248" t="s">
        <v>243</v>
      </c>
    </row>
    <row r="300" s="13" customFormat="1">
      <c r="A300" s="13"/>
      <c r="B300" s="227"/>
      <c r="C300" s="228"/>
      <c r="D300" s="229" t="s">
        <v>253</v>
      </c>
      <c r="E300" s="230" t="s">
        <v>19</v>
      </c>
      <c r="F300" s="231" t="s">
        <v>519</v>
      </c>
      <c r="G300" s="228"/>
      <c r="H300" s="230" t="s">
        <v>19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253</v>
      </c>
      <c r="AU300" s="237" t="s">
        <v>83</v>
      </c>
      <c r="AV300" s="13" t="s">
        <v>81</v>
      </c>
      <c r="AW300" s="13" t="s">
        <v>34</v>
      </c>
      <c r="AX300" s="13" t="s">
        <v>73</v>
      </c>
      <c r="AY300" s="237" t="s">
        <v>243</v>
      </c>
    </row>
    <row r="301" s="14" customFormat="1">
      <c r="A301" s="14"/>
      <c r="B301" s="238"/>
      <c r="C301" s="239"/>
      <c r="D301" s="229" t="s">
        <v>253</v>
      </c>
      <c r="E301" s="240" t="s">
        <v>19</v>
      </c>
      <c r="F301" s="241" t="s">
        <v>81</v>
      </c>
      <c r="G301" s="239"/>
      <c r="H301" s="242">
        <v>1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253</v>
      </c>
      <c r="AU301" s="248" t="s">
        <v>83</v>
      </c>
      <c r="AV301" s="14" t="s">
        <v>83</v>
      </c>
      <c r="AW301" s="14" t="s">
        <v>34</v>
      </c>
      <c r="AX301" s="14" t="s">
        <v>73</v>
      </c>
      <c r="AY301" s="248" t="s">
        <v>243</v>
      </c>
    </row>
    <row r="302" s="16" customFormat="1">
      <c r="A302" s="16"/>
      <c r="B302" s="260"/>
      <c r="C302" s="261"/>
      <c r="D302" s="229" t="s">
        <v>253</v>
      </c>
      <c r="E302" s="262" t="s">
        <v>19</v>
      </c>
      <c r="F302" s="263" t="s">
        <v>259</v>
      </c>
      <c r="G302" s="261"/>
      <c r="H302" s="264">
        <v>2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0" t="s">
        <v>253</v>
      </c>
      <c r="AU302" s="270" t="s">
        <v>83</v>
      </c>
      <c r="AV302" s="16" t="s">
        <v>249</v>
      </c>
      <c r="AW302" s="16" t="s">
        <v>34</v>
      </c>
      <c r="AX302" s="16" t="s">
        <v>81</v>
      </c>
      <c r="AY302" s="270" t="s">
        <v>243</v>
      </c>
    </row>
    <row r="303" s="12" customFormat="1" ht="22.8" customHeight="1">
      <c r="A303" s="12"/>
      <c r="B303" s="193"/>
      <c r="C303" s="194"/>
      <c r="D303" s="195" t="s">
        <v>72</v>
      </c>
      <c r="E303" s="207" t="s">
        <v>306</v>
      </c>
      <c r="F303" s="207" t="s">
        <v>520</v>
      </c>
      <c r="G303" s="194"/>
      <c r="H303" s="194"/>
      <c r="I303" s="197"/>
      <c r="J303" s="208">
        <f>BK303</f>
        <v>0</v>
      </c>
      <c r="K303" s="194"/>
      <c r="L303" s="199"/>
      <c r="M303" s="200"/>
      <c r="N303" s="201"/>
      <c r="O303" s="201"/>
      <c r="P303" s="202">
        <f>SUM(P304:P389)</f>
        <v>0</v>
      </c>
      <c r="Q303" s="201"/>
      <c r="R303" s="202">
        <f>SUM(R304:R389)</f>
        <v>4.2909239000000001</v>
      </c>
      <c r="S303" s="201"/>
      <c r="T303" s="203">
        <f>SUM(T304:T389)</f>
        <v>3.8095060000000003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4" t="s">
        <v>81</v>
      </c>
      <c r="AT303" s="205" t="s">
        <v>72</v>
      </c>
      <c r="AU303" s="205" t="s">
        <v>81</v>
      </c>
      <c r="AY303" s="204" t="s">
        <v>243</v>
      </c>
      <c r="BK303" s="206">
        <f>SUM(BK304:BK389)</f>
        <v>0</v>
      </c>
    </row>
    <row r="304" s="2" customFormat="1" ht="44.25" customHeight="1">
      <c r="A304" s="41"/>
      <c r="B304" s="42"/>
      <c r="C304" s="209" t="s">
        <v>521</v>
      </c>
      <c r="D304" s="209" t="s">
        <v>245</v>
      </c>
      <c r="E304" s="210" t="s">
        <v>522</v>
      </c>
      <c r="F304" s="211" t="s">
        <v>523</v>
      </c>
      <c r="G304" s="212" t="s">
        <v>128</v>
      </c>
      <c r="H304" s="213">
        <v>3</v>
      </c>
      <c r="I304" s="214"/>
      <c r="J304" s="215">
        <f>ROUND(I304*H304,2)</f>
        <v>0</v>
      </c>
      <c r="K304" s="211" t="s">
        <v>248</v>
      </c>
      <c r="L304" s="47"/>
      <c r="M304" s="216" t="s">
        <v>19</v>
      </c>
      <c r="N304" s="217" t="s">
        <v>44</v>
      </c>
      <c r="O304" s="87"/>
      <c r="P304" s="218">
        <f>O304*H304</f>
        <v>0</v>
      </c>
      <c r="Q304" s="218">
        <v>0.10095</v>
      </c>
      <c r="R304" s="218">
        <f>Q304*H304</f>
        <v>0.30285000000000001</v>
      </c>
      <c r="S304" s="218">
        <v>0</v>
      </c>
      <c r="T304" s="219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0" t="s">
        <v>249</v>
      </c>
      <c r="AT304" s="220" t="s">
        <v>245</v>
      </c>
      <c r="AU304" s="220" t="s">
        <v>83</v>
      </c>
      <c r="AY304" s="20" t="s">
        <v>243</v>
      </c>
      <c r="BE304" s="221">
        <f>IF(N304="základní",J304,0)</f>
        <v>0</v>
      </c>
      <c r="BF304" s="221">
        <f>IF(N304="snížená",J304,0)</f>
        <v>0</v>
      </c>
      <c r="BG304" s="221">
        <f>IF(N304="zákl. přenesená",J304,0)</f>
        <v>0</v>
      </c>
      <c r="BH304" s="221">
        <f>IF(N304="sníž. přenesená",J304,0)</f>
        <v>0</v>
      </c>
      <c r="BI304" s="221">
        <f>IF(N304="nulová",J304,0)</f>
        <v>0</v>
      </c>
      <c r="BJ304" s="20" t="s">
        <v>81</v>
      </c>
      <c r="BK304" s="221">
        <f>ROUND(I304*H304,2)</f>
        <v>0</v>
      </c>
      <c r="BL304" s="20" t="s">
        <v>249</v>
      </c>
      <c r="BM304" s="220" t="s">
        <v>524</v>
      </c>
    </row>
    <row r="305" s="2" customFormat="1">
      <c r="A305" s="41"/>
      <c r="B305" s="42"/>
      <c r="C305" s="43"/>
      <c r="D305" s="222" t="s">
        <v>251</v>
      </c>
      <c r="E305" s="43"/>
      <c r="F305" s="223" t="s">
        <v>525</v>
      </c>
      <c r="G305" s="43"/>
      <c r="H305" s="43"/>
      <c r="I305" s="224"/>
      <c r="J305" s="43"/>
      <c r="K305" s="43"/>
      <c r="L305" s="47"/>
      <c r="M305" s="225"/>
      <c r="N305" s="226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251</v>
      </c>
      <c r="AU305" s="20" t="s">
        <v>83</v>
      </c>
    </row>
    <row r="306" s="2" customFormat="1" ht="55.5" customHeight="1">
      <c r="A306" s="41"/>
      <c r="B306" s="42"/>
      <c r="C306" s="209" t="s">
        <v>526</v>
      </c>
      <c r="D306" s="209" t="s">
        <v>245</v>
      </c>
      <c r="E306" s="210" t="s">
        <v>527</v>
      </c>
      <c r="F306" s="211" t="s">
        <v>528</v>
      </c>
      <c r="G306" s="212" t="s">
        <v>128</v>
      </c>
      <c r="H306" s="213">
        <v>12</v>
      </c>
      <c r="I306" s="214"/>
      <c r="J306" s="215">
        <f>ROUND(I306*H306,2)</f>
        <v>0</v>
      </c>
      <c r="K306" s="211" t="s">
        <v>248</v>
      </c>
      <c r="L306" s="47"/>
      <c r="M306" s="216" t="s">
        <v>19</v>
      </c>
      <c r="N306" s="217" t="s">
        <v>44</v>
      </c>
      <c r="O306" s="87"/>
      <c r="P306" s="218">
        <f>O306*H306</f>
        <v>0</v>
      </c>
      <c r="Q306" s="218">
        <v>0.16370999999999999</v>
      </c>
      <c r="R306" s="218">
        <f>Q306*H306</f>
        <v>1.9645199999999998</v>
      </c>
      <c r="S306" s="218">
        <v>0</v>
      </c>
      <c r="T306" s="219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0" t="s">
        <v>249</v>
      </c>
      <c r="AT306" s="220" t="s">
        <v>245</v>
      </c>
      <c r="AU306" s="220" t="s">
        <v>83</v>
      </c>
      <c r="AY306" s="20" t="s">
        <v>243</v>
      </c>
      <c r="BE306" s="221">
        <f>IF(N306="základní",J306,0)</f>
        <v>0</v>
      </c>
      <c r="BF306" s="221">
        <f>IF(N306="snížená",J306,0)</f>
        <v>0</v>
      </c>
      <c r="BG306" s="221">
        <f>IF(N306="zákl. přenesená",J306,0)</f>
        <v>0</v>
      </c>
      <c r="BH306" s="221">
        <f>IF(N306="sníž. přenesená",J306,0)</f>
        <v>0</v>
      </c>
      <c r="BI306" s="221">
        <f>IF(N306="nulová",J306,0)</f>
        <v>0</v>
      </c>
      <c r="BJ306" s="20" t="s">
        <v>81</v>
      </c>
      <c r="BK306" s="221">
        <f>ROUND(I306*H306,2)</f>
        <v>0</v>
      </c>
      <c r="BL306" s="20" t="s">
        <v>249</v>
      </c>
      <c r="BM306" s="220" t="s">
        <v>529</v>
      </c>
    </row>
    <row r="307" s="2" customFormat="1">
      <c r="A307" s="41"/>
      <c r="B307" s="42"/>
      <c r="C307" s="43"/>
      <c r="D307" s="222" t="s">
        <v>251</v>
      </c>
      <c r="E307" s="43"/>
      <c r="F307" s="223" t="s">
        <v>530</v>
      </c>
      <c r="G307" s="43"/>
      <c r="H307" s="43"/>
      <c r="I307" s="224"/>
      <c r="J307" s="43"/>
      <c r="K307" s="43"/>
      <c r="L307" s="47"/>
      <c r="M307" s="225"/>
      <c r="N307" s="226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251</v>
      </c>
      <c r="AU307" s="20" t="s">
        <v>83</v>
      </c>
    </row>
    <row r="308" s="14" customFormat="1">
      <c r="A308" s="14"/>
      <c r="B308" s="238"/>
      <c r="C308" s="239"/>
      <c r="D308" s="229" t="s">
        <v>253</v>
      </c>
      <c r="E308" s="240" t="s">
        <v>19</v>
      </c>
      <c r="F308" s="241" t="s">
        <v>531</v>
      </c>
      <c r="G308" s="239"/>
      <c r="H308" s="242">
        <v>12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8" t="s">
        <v>253</v>
      </c>
      <c r="AU308" s="248" t="s">
        <v>83</v>
      </c>
      <c r="AV308" s="14" t="s">
        <v>83</v>
      </c>
      <c r="AW308" s="14" t="s">
        <v>34</v>
      </c>
      <c r="AX308" s="14" t="s">
        <v>81</v>
      </c>
      <c r="AY308" s="248" t="s">
        <v>243</v>
      </c>
    </row>
    <row r="309" s="2" customFormat="1" ht="21.75" customHeight="1">
      <c r="A309" s="41"/>
      <c r="B309" s="42"/>
      <c r="C309" s="271" t="s">
        <v>532</v>
      </c>
      <c r="D309" s="271" t="s">
        <v>136</v>
      </c>
      <c r="E309" s="272" t="s">
        <v>533</v>
      </c>
      <c r="F309" s="273" t="s">
        <v>534</v>
      </c>
      <c r="G309" s="274" t="s">
        <v>128</v>
      </c>
      <c r="H309" s="275">
        <v>12.6</v>
      </c>
      <c r="I309" s="276"/>
      <c r="J309" s="277">
        <f>ROUND(I309*H309,2)</f>
        <v>0</v>
      </c>
      <c r="K309" s="273" t="s">
        <v>19</v>
      </c>
      <c r="L309" s="278"/>
      <c r="M309" s="279" t="s">
        <v>19</v>
      </c>
      <c r="N309" s="280" t="s">
        <v>44</v>
      </c>
      <c r="O309" s="87"/>
      <c r="P309" s="218">
        <f>O309*H309</f>
        <v>0</v>
      </c>
      <c r="Q309" s="218">
        <v>0.13200000000000001</v>
      </c>
      <c r="R309" s="218">
        <f>Q309*H309</f>
        <v>1.6632</v>
      </c>
      <c r="S309" s="218">
        <v>0</v>
      </c>
      <c r="T309" s="219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0" t="s">
        <v>297</v>
      </c>
      <c r="AT309" s="220" t="s">
        <v>136</v>
      </c>
      <c r="AU309" s="220" t="s">
        <v>83</v>
      </c>
      <c r="AY309" s="20" t="s">
        <v>243</v>
      </c>
      <c r="BE309" s="221">
        <f>IF(N309="základní",J309,0)</f>
        <v>0</v>
      </c>
      <c r="BF309" s="221">
        <f>IF(N309="snížená",J309,0)</f>
        <v>0</v>
      </c>
      <c r="BG309" s="221">
        <f>IF(N309="zákl. přenesená",J309,0)</f>
        <v>0</v>
      </c>
      <c r="BH309" s="221">
        <f>IF(N309="sníž. přenesená",J309,0)</f>
        <v>0</v>
      </c>
      <c r="BI309" s="221">
        <f>IF(N309="nulová",J309,0)</f>
        <v>0</v>
      </c>
      <c r="BJ309" s="20" t="s">
        <v>81</v>
      </c>
      <c r="BK309" s="221">
        <f>ROUND(I309*H309,2)</f>
        <v>0</v>
      </c>
      <c r="BL309" s="20" t="s">
        <v>249</v>
      </c>
      <c r="BM309" s="220" t="s">
        <v>535</v>
      </c>
    </row>
    <row r="310" s="14" customFormat="1">
      <c r="A310" s="14"/>
      <c r="B310" s="238"/>
      <c r="C310" s="239"/>
      <c r="D310" s="229" t="s">
        <v>253</v>
      </c>
      <c r="E310" s="240" t="s">
        <v>19</v>
      </c>
      <c r="F310" s="241" t="s">
        <v>536</v>
      </c>
      <c r="G310" s="239"/>
      <c r="H310" s="242">
        <v>12.6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253</v>
      </c>
      <c r="AU310" s="248" t="s">
        <v>83</v>
      </c>
      <c r="AV310" s="14" t="s">
        <v>83</v>
      </c>
      <c r="AW310" s="14" t="s">
        <v>34</v>
      </c>
      <c r="AX310" s="14" t="s">
        <v>81</v>
      </c>
      <c r="AY310" s="248" t="s">
        <v>243</v>
      </c>
    </row>
    <row r="311" s="2" customFormat="1" ht="21.75" customHeight="1">
      <c r="A311" s="41"/>
      <c r="B311" s="42"/>
      <c r="C311" s="209" t="s">
        <v>537</v>
      </c>
      <c r="D311" s="209" t="s">
        <v>245</v>
      </c>
      <c r="E311" s="210" t="s">
        <v>538</v>
      </c>
      <c r="F311" s="211" t="s">
        <v>539</v>
      </c>
      <c r="G311" s="212" t="s">
        <v>501</v>
      </c>
      <c r="H311" s="213">
        <v>1</v>
      </c>
      <c r="I311" s="214"/>
      <c r="J311" s="215">
        <f>ROUND(I311*H311,2)</f>
        <v>0</v>
      </c>
      <c r="K311" s="211" t="s">
        <v>248</v>
      </c>
      <c r="L311" s="47"/>
      <c r="M311" s="216" t="s">
        <v>19</v>
      </c>
      <c r="N311" s="217" t="s">
        <v>44</v>
      </c>
      <c r="O311" s="87"/>
      <c r="P311" s="218">
        <f>O311*H311</f>
        <v>0</v>
      </c>
      <c r="Q311" s="218">
        <v>0.35743999999999998</v>
      </c>
      <c r="R311" s="218">
        <f>Q311*H311</f>
        <v>0.35743999999999998</v>
      </c>
      <c r="S311" s="218">
        <v>0</v>
      </c>
      <c r="T311" s="219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0" t="s">
        <v>249</v>
      </c>
      <c r="AT311" s="220" t="s">
        <v>245</v>
      </c>
      <c r="AU311" s="220" t="s">
        <v>83</v>
      </c>
      <c r="AY311" s="20" t="s">
        <v>243</v>
      </c>
      <c r="BE311" s="221">
        <f>IF(N311="základní",J311,0)</f>
        <v>0</v>
      </c>
      <c r="BF311" s="221">
        <f>IF(N311="snížená",J311,0)</f>
        <v>0</v>
      </c>
      <c r="BG311" s="221">
        <f>IF(N311="zákl. přenesená",J311,0)</f>
        <v>0</v>
      </c>
      <c r="BH311" s="221">
        <f>IF(N311="sníž. přenesená",J311,0)</f>
        <v>0</v>
      </c>
      <c r="BI311" s="221">
        <f>IF(N311="nulová",J311,0)</f>
        <v>0</v>
      </c>
      <c r="BJ311" s="20" t="s">
        <v>81</v>
      </c>
      <c r="BK311" s="221">
        <f>ROUND(I311*H311,2)</f>
        <v>0</v>
      </c>
      <c r="BL311" s="20" t="s">
        <v>249</v>
      </c>
      <c r="BM311" s="220" t="s">
        <v>540</v>
      </c>
    </row>
    <row r="312" s="2" customFormat="1">
      <c r="A312" s="41"/>
      <c r="B312" s="42"/>
      <c r="C312" s="43"/>
      <c r="D312" s="222" t="s">
        <v>251</v>
      </c>
      <c r="E312" s="43"/>
      <c r="F312" s="223" t="s">
        <v>541</v>
      </c>
      <c r="G312" s="43"/>
      <c r="H312" s="43"/>
      <c r="I312" s="224"/>
      <c r="J312" s="43"/>
      <c r="K312" s="43"/>
      <c r="L312" s="47"/>
      <c r="M312" s="225"/>
      <c r="N312" s="226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251</v>
      </c>
      <c r="AU312" s="20" t="s">
        <v>83</v>
      </c>
    </row>
    <row r="313" s="2" customFormat="1" ht="37.8" customHeight="1">
      <c r="A313" s="41"/>
      <c r="B313" s="42"/>
      <c r="C313" s="209" t="s">
        <v>542</v>
      </c>
      <c r="D313" s="209" t="s">
        <v>245</v>
      </c>
      <c r="E313" s="210" t="s">
        <v>543</v>
      </c>
      <c r="F313" s="211" t="s">
        <v>544</v>
      </c>
      <c r="G313" s="212" t="s">
        <v>97</v>
      </c>
      <c r="H313" s="213">
        <v>10.734</v>
      </c>
      <c r="I313" s="214"/>
      <c r="J313" s="215">
        <f>ROUND(I313*H313,2)</f>
        <v>0</v>
      </c>
      <c r="K313" s="211" t="s">
        <v>248</v>
      </c>
      <c r="L313" s="47"/>
      <c r="M313" s="216" t="s">
        <v>19</v>
      </c>
      <c r="N313" s="217" t="s">
        <v>44</v>
      </c>
      <c r="O313" s="87"/>
      <c r="P313" s="218">
        <f>O313*H313</f>
        <v>0</v>
      </c>
      <c r="Q313" s="218">
        <v>0.00012999999999999999</v>
      </c>
      <c r="R313" s="218">
        <f>Q313*H313</f>
        <v>0.0013954199999999999</v>
      </c>
      <c r="S313" s="218">
        <v>0</v>
      </c>
      <c r="T313" s="219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0" t="s">
        <v>249</v>
      </c>
      <c r="AT313" s="220" t="s">
        <v>245</v>
      </c>
      <c r="AU313" s="220" t="s">
        <v>83</v>
      </c>
      <c r="AY313" s="20" t="s">
        <v>243</v>
      </c>
      <c r="BE313" s="221">
        <f>IF(N313="základní",J313,0)</f>
        <v>0</v>
      </c>
      <c r="BF313" s="221">
        <f>IF(N313="snížená",J313,0)</f>
        <v>0</v>
      </c>
      <c r="BG313" s="221">
        <f>IF(N313="zákl. přenesená",J313,0)</f>
        <v>0</v>
      </c>
      <c r="BH313" s="221">
        <f>IF(N313="sníž. přenesená",J313,0)</f>
        <v>0</v>
      </c>
      <c r="BI313" s="221">
        <f>IF(N313="nulová",J313,0)</f>
        <v>0</v>
      </c>
      <c r="BJ313" s="20" t="s">
        <v>81</v>
      </c>
      <c r="BK313" s="221">
        <f>ROUND(I313*H313,2)</f>
        <v>0</v>
      </c>
      <c r="BL313" s="20" t="s">
        <v>249</v>
      </c>
      <c r="BM313" s="220" t="s">
        <v>545</v>
      </c>
    </row>
    <row r="314" s="2" customFormat="1">
      <c r="A314" s="41"/>
      <c r="B314" s="42"/>
      <c r="C314" s="43"/>
      <c r="D314" s="222" t="s">
        <v>251</v>
      </c>
      <c r="E314" s="43"/>
      <c r="F314" s="223" t="s">
        <v>546</v>
      </c>
      <c r="G314" s="43"/>
      <c r="H314" s="43"/>
      <c r="I314" s="224"/>
      <c r="J314" s="43"/>
      <c r="K314" s="43"/>
      <c r="L314" s="47"/>
      <c r="M314" s="225"/>
      <c r="N314" s="226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251</v>
      </c>
      <c r="AU314" s="20" t="s">
        <v>83</v>
      </c>
    </row>
    <row r="315" s="14" customFormat="1">
      <c r="A315" s="14"/>
      <c r="B315" s="238"/>
      <c r="C315" s="239"/>
      <c r="D315" s="229" t="s">
        <v>253</v>
      </c>
      <c r="E315" s="240" t="s">
        <v>19</v>
      </c>
      <c r="F315" s="241" t="s">
        <v>120</v>
      </c>
      <c r="G315" s="239"/>
      <c r="H315" s="242">
        <v>10.734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8" t="s">
        <v>253</v>
      </c>
      <c r="AU315" s="248" t="s">
        <v>83</v>
      </c>
      <c r="AV315" s="14" t="s">
        <v>83</v>
      </c>
      <c r="AW315" s="14" t="s">
        <v>34</v>
      </c>
      <c r="AX315" s="14" t="s">
        <v>81</v>
      </c>
      <c r="AY315" s="248" t="s">
        <v>243</v>
      </c>
    </row>
    <row r="316" s="2" customFormat="1" ht="37.8" customHeight="1">
      <c r="A316" s="41"/>
      <c r="B316" s="42"/>
      <c r="C316" s="209" t="s">
        <v>547</v>
      </c>
      <c r="D316" s="209" t="s">
        <v>245</v>
      </c>
      <c r="E316" s="210" t="s">
        <v>548</v>
      </c>
      <c r="F316" s="211" t="s">
        <v>549</v>
      </c>
      <c r="G316" s="212" t="s">
        <v>97</v>
      </c>
      <c r="H316" s="213">
        <v>37.962000000000003</v>
      </c>
      <c r="I316" s="214"/>
      <c r="J316" s="215">
        <f>ROUND(I316*H316,2)</f>
        <v>0</v>
      </c>
      <c r="K316" s="211" t="s">
        <v>248</v>
      </c>
      <c r="L316" s="47"/>
      <c r="M316" s="216" t="s">
        <v>19</v>
      </c>
      <c r="N316" s="217" t="s">
        <v>44</v>
      </c>
      <c r="O316" s="87"/>
      <c r="P316" s="218">
        <f>O316*H316</f>
        <v>0</v>
      </c>
      <c r="Q316" s="218">
        <v>4.0000000000000003E-05</v>
      </c>
      <c r="R316" s="218">
        <f>Q316*H316</f>
        <v>0.0015184800000000002</v>
      </c>
      <c r="S316" s="218">
        <v>0</v>
      </c>
      <c r="T316" s="219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0" t="s">
        <v>249</v>
      </c>
      <c r="AT316" s="220" t="s">
        <v>245</v>
      </c>
      <c r="AU316" s="220" t="s">
        <v>83</v>
      </c>
      <c r="AY316" s="20" t="s">
        <v>243</v>
      </c>
      <c r="BE316" s="221">
        <f>IF(N316="základní",J316,0)</f>
        <v>0</v>
      </c>
      <c r="BF316" s="221">
        <f>IF(N316="snížená",J316,0)</f>
        <v>0</v>
      </c>
      <c r="BG316" s="221">
        <f>IF(N316="zákl. přenesená",J316,0)</f>
        <v>0</v>
      </c>
      <c r="BH316" s="221">
        <f>IF(N316="sníž. přenesená",J316,0)</f>
        <v>0</v>
      </c>
      <c r="BI316" s="221">
        <f>IF(N316="nulová",J316,0)</f>
        <v>0</v>
      </c>
      <c r="BJ316" s="20" t="s">
        <v>81</v>
      </c>
      <c r="BK316" s="221">
        <f>ROUND(I316*H316,2)</f>
        <v>0</v>
      </c>
      <c r="BL316" s="20" t="s">
        <v>249</v>
      </c>
      <c r="BM316" s="220" t="s">
        <v>550</v>
      </c>
    </row>
    <row r="317" s="2" customFormat="1">
      <c r="A317" s="41"/>
      <c r="B317" s="42"/>
      <c r="C317" s="43"/>
      <c r="D317" s="222" t="s">
        <v>251</v>
      </c>
      <c r="E317" s="43"/>
      <c r="F317" s="223" t="s">
        <v>551</v>
      </c>
      <c r="G317" s="43"/>
      <c r="H317" s="43"/>
      <c r="I317" s="224"/>
      <c r="J317" s="43"/>
      <c r="K317" s="43"/>
      <c r="L317" s="47"/>
      <c r="M317" s="225"/>
      <c r="N317" s="226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251</v>
      </c>
      <c r="AU317" s="20" t="s">
        <v>83</v>
      </c>
    </row>
    <row r="318" s="14" customFormat="1">
      <c r="A318" s="14"/>
      <c r="B318" s="238"/>
      <c r="C318" s="239"/>
      <c r="D318" s="229" t="s">
        <v>253</v>
      </c>
      <c r="E318" s="240" t="s">
        <v>19</v>
      </c>
      <c r="F318" s="241" t="s">
        <v>552</v>
      </c>
      <c r="G318" s="239"/>
      <c r="H318" s="242">
        <v>37.962000000000003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253</v>
      </c>
      <c r="AU318" s="248" t="s">
        <v>83</v>
      </c>
      <c r="AV318" s="14" t="s">
        <v>83</v>
      </c>
      <c r="AW318" s="14" t="s">
        <v>34</v>
      </c>
      <c r="AX318" s="14" t="s">
        <v>81</v>
      </c>
      <c r="AY318" s="248" t="s">
        <v>243</v>
      </c>
    </row>
    <row r="319" s="2" customFormat="1" ht="16.5" customHeight="1">
      <c r="A319" s="41"/>
      <c r="B319" s="42"/>
      <c r="C319" s="209" t="s">
        <v>553</v>
      </c>
      <c r="D319" s="209" t="s">
        <v>245</v>
      </c>
      <c r="E319" s="210" t="s">
        <v>554</v>
      </c>
      <c r="F319" s="211" t="s">
        <v>555</v>
      </c>
      <c r="G319" s="212" t="s">
        <v>501</v>
      </c>
      <c r="H319" s="213">
        <v>1</v>
      </c>
      <c r="I319" s="214"/>
      <c r="J319" s="215">
        <f>ROUND(I319*H319,2)</f>
        <v>0</v>
      </c>
      <c r="K319" s="211" t="s">
        <v>248</v>
      </c>
      <c r="L319" s="47"/>
      <c r="M319" s="216" t="s">
        <v>19</v>
      </c>
      <c r="N319" s="217" t="s">
        <v>44</v>
      </c>
      <c r="O319" s="87"/>
      <c r="P319" s="218">
        <f>O319*H319</f>
        <v>0</v>
      </c>
      <c r="Q319" s="218">
        <v>0</v>
      </c>
      <c r="R319" s="218">
        <f>Q319*H319</f>
        <v>0</v>
      </c>
      <c r="S319" s="218">
        <v>0.48199999999999998</v>
      </c>
      <c r="T319" s="219">
        <f>S319*H319</f>
        <v>0.48199999999999998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0" t="s">
        <v>249</v>
      </c>
      <c r="AT319" s="220" t="s">
        <v>245</v>
      </c>
      <c r="AU319" s="220" t="s">
        <v>83</v>
      </c>
      <c r="AY319" s="20" t="s">
        <v>243</v>
      </c>
      <c r="BE319" s="221">
        <f>IF(N319="základní",J319,0)</f>
        <v>0</v>
      </c>
      <c r="BF319" s="221">
        <f>IF(N319="snížená",J319,0)</f>
        <v>0</v>
      </c>
      <c r="BG319" s="221">
        <f>IF(N319="zákl. přenesená",J319,0)</f>
        <v>0</v>
      </c>
      <c r="BH319" s="221">
        <f>IF(N319="sníž. přenesená",J319,0)</f>
        <v>0</v>
      </c>
      <c r="BI319" s="221">
        <f>IF(N319="nulová",J319,0)</f>
        <v>0</v>
      </c>
      <c r="BJ319" s="20" t="s">
        <v>81</v>
      </c>
      <c r="BK319" s="221">
        <f>ROUND(I319*H319,2)</f>
        <v>0</v>
      </c>
      <c r="BL319" s="20" t="s">
        <v>249</v>
      </c>
      <c r="BM319" s="220" t="s">
        <v>556</v>
      </c>
    </row>
    <row r="320" s="2" customFormat="1">
      <c r="A320" s="41"/>
      <c r="B320" s="42"/>
      <c r="C320" s="43"/>
      <c r="D320" s="222" t="s">
        <v>251</v>
      </c>
      <c r="E320" s="43"/>
      <c r="F320" s="223" t="s">
        <v>557</v>
      </c>
      <c r="G320" s="43"/>
      <c r="H320" s="43"/>
      <c r="I320" s="224"/>
      <c r="J320" s="43"/>
      <c r="K320" s="43"/>
      <c r="L320" s="47"/>
      <c r="M320" s="225"/>
      <c r="N320" s="226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251</v>
      </c>
      <c r="AU320" s="20" t="s">
        <v>83</v>
      </c>
    </row>
    <row r="321" s="2" customFormat="1" ht="37.8" customHeight="1">
      <c r="A321" s="41"/>
      <c r="B321" s="42"/>
      <c r="C321" s="209" t="s">
        <v>558</v>
      </c>
      <c r="D321" s="209" t="s">
        <v>245</v>
      </c>
      <c r="E321" s="210" t="s">
        <v>559</v>
      </c>
      <c r="F321" s="211" t="s">
        <v>560</v>
      </c>
      <c r="G321" s="212" t="s">
        <v>97</v>
      </c>
      <c r="H321" s="213">
        <v>13.515000000000001</v>
      </c>
      <c r="I321" s="214"/>
      <c r="J321" s="215">
        <f>ROUND(I321*H321,2)</f>
        <v>0</v>
      </c>
      <c r="K321" s="211" t="s">
        <v>248</v>
      </c>
      <c r="L321" s="47"/>
      <c r="M321" s="216" t="s">
        <v>19</v>
      </c>
      <c r="N321" s="217" t="s">
        <v>44</v>
      </c>
      <c r="O321" s="87"/>
      <c r="P321" s="218">
        <f>O321*H321</f>
        <v>0</v>
      </c>
      <c r="Q321" s="218">
        <v>0</v>
      </c>
      <c r="R321" s="218">
        <f>Q321*H321</f>
        <v>0</v>
      </c>
      <c r="S321" s="218">
        <v>0.012999999999999999</v>
      </c>
      <c r="T321" s="219">
        <f>S321*H321</f>
        <v>0.17569499999999999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0" t="s">
        <v>249</v>
      </c>
      <c r="AT321" s="220" t="s">
        <v>245</v>
      </c>
      <c r="AU321" s="220" t="s">
        <v>83</v>
      </c>
      <c r="AY321" s="20" t="s">
        <v>243</v>
      </c>
      <c r="BE321" s="221">
        <f>IF(N321="základní",J321,0)</f>
        <v>0</v>
      </c>
      <c r="BF321" s="221">
        <f>IF(N321="snížená",J321,0)</f>
        <v>0</v>
      </c>
      <c r="BG321" s="221">
        <f>IF(N321="zákl. přenesená",J321,0)</f>
        <v>0</v>
      </c>
      <c r="BH321" s="221">
        <f>IF(N321="sníž. přenesená",J321,0)</f>
        <v>0</v>
      </c>
      <c r="BI321" s="221">
        <f>IF(N321="nulová",J321,0)</f>
        <v>0</v>
      </c>
      <c r="BJ321" s="20" t="s">
        <v>81</v>
      </c>
      <c r="BK321" s="221">
        <f>ROUND(I321*H321,2)</f>
        <v>0</v>
      </c>
      <c r="BL321" s="20" t="s">
        <v>249</v>
      </c>
      <c r="BM321" s="220" t="s">
        <v>561</v>
      </c>
    </row>
    <row r="322" s="2" customFormat="1">
      <c r="A322" s="41"/>
      <c r="B322" s="42"/>
      <c r="C322" s="43"/>
      <c r="D322" s="222" t="s">
        <v>251</v>
      </c>
      <c r="E322" s="43"/>
      <c r="F322" s="223" t="s">
        <v>562</v>
      </c>
      <c r="G322" s="43"/>
      <c r="H322" s="43"/>
      <c r="I322" s="224"/>
      <c r="J322" s="43"/>
      <c r="K322" s="43"/>
      <c r="L322" s="47"/>
      <c r="M322" s="225"/>
      <c r="N322" s="226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251</v>
      </c>
      <c r="AU322" s="20" t="s">
        <v>83</v>
      </c>
    </row>
    <row r="323" s="13" customFormat="1">
      <c r="A323" s="13"/>
      <c r="B323" s="227"/>
      <c r="C323" s="228"/>
      <c r="D323" s="229" t="s">
        <v>253</v>
      </c>
      <c r="E323" s="230" t="s">
        <v>19</v>
      </c>
      <c r="F323" s="231" t="s">
        <v>563</v>
      </c>
      <c r="G323" s="228"/>
      <c r="H323" s="230" t="s">
        <v>19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253</v>
      </c>
      <c r="AU323" s="237" t="s">
        <v>83</v>
      </c>
      <c r="AV323" s="13" t="s">
        <v>81</v>
      </c>
      <c r="AW323" s="13" t="s">
        <v>34</v>
      </c>
      <c r="AX323" s="13" t="s">
        <v>73</v>
      </c>
      <c r="AY323" s="237" t="s">
        <v>243</v>
      </c>
    </row>
    <row r="324" s="14" customFormat="1">
      <c r="A324" s="14"/>
      <c r="B324" s="238"/>
      <c r="C324" s="239"/>
      <c r="D324" s="229" t="s">
        <v>253</v>
      </c>
      <c r="E324" s="240" t="s">
        <v>19</v>
      </c>
      <c r="F324" s="241" t="s">
        <v>564</v>
      </c>
      <c r="G324" s="239"/>
      <c r="H324" s="242">
        <v>11.513999999999999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253</v>
      </c>
      <c r="AU324" s="248" t="s">
        <v>83</v>
      </c>
      <c r="AV324" s="14" t="s">
        <v>83</v>
      </c>
      <c r="AW324" s="14" t="s">
        <v>34</v>
      </c>
      <c r="AX324" s="14" t="s">
        <v>73</v>
      </c>
      <c r="AY324" s="248" t="s">
        <v>243</v>
      </c>
    </row>
    <row r="325" s="13" customFormat="1">
      <c r="A325" s="13"/>
      <c r="B325" s="227"/>
      <c r="C325" s="228"/>
      <c r="D325" s="229" t="s">
        <v>253</v>
      </c>
      <c r="E325" s="230" t="s">
        <v>19</v>
      </c>
      <c r="F325" s="231" t="s">
        <v>565</v>
      </c>
      <c r="G325" s="228"/>
      <c r="H325" s="230" t="s">
        <v>19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253</v>
      </c>
      <c r="AU325" s="237" t="s">
        <v>83</v>
      </c>
      <c r="AV325" s="13" t="s">
        <v>81</v>
      </c>
      <c r="AW325" s="13" t="s">
        <v>34</v>
      </c>
      <c r="AX325" s="13" t="s">
        <v>73</v>
      </c>
      <c r="AY325" s="237" t="s">
        <v>243</v>
      </c>
    </row>
    <row r="326" s="14" customFormat="1">
      <c r="A326" s="14"/>
      <c r="B326" s="238"/>
      <c r="C326" s="239"/>
      <c r="D326" s="229" t="s">
        <v>253</v>
      </c>
      <c r="E326" s="240" t="s">
        <v>19</v>
      </c>
      <c r="F326" s="241" t="s">
        <v>566</v>
      </c>
      <c r="G326" s="239"/>
      <c r="H326" s="242">
        <v>2.0009999999999999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8" t="s">
        <v>253</v>
      </c>
      <c r="AU326" s="248" t="s">
        <v>83</v>
      </c>
      <c r="AV326" s="14" t="s">
        <v>83</v>
      </c>
      <c r="AW326" s="14" t="s">
        <v>34</v>
      </c>
      <c r="AX326" s="14" t="s">
        <v>73</v>
      </c>
      <c r="AY326" s="248" t="s">
        <v>243</v>
      </c>
    </row>
    <row r="327" s="15" customFormat="1">
      <c r="A327" s="15"/>
      <c r="B327" s="249"/>
      <c r="C327" s="250"/>
      <c r="D327" s="229" t="s">
        <v>253</v>
      </c>
      <c r="E327" s="251" t="s">
        <v>95</v>
      </c>
      <c r="F327" s="252" t="s">
        <v>257</v>
      </c>
      <c r="G327" s="250"/>
      <c r="H327" s="253">
        <v>13.515000000000001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9" t="s">
        <v>253</v>
      </c>
      <c r="AU327" s="259" t="s">
        <v>83</v>
      </c>
      <c r="AV327" s="15" t="s">
        <v>258</v>
      </c>
      <c r="AW327" s="15" t="s">
        <v>34</v>
      </c>
      <c r="AX327" s="15" t="s">
        <v>73</v>
      </c>
      <c r="AY327" s="259" t="s">
        <v>243</v>
      </c>
    </row>
    <row r="328" s="16" customFormat="1">
      <c r="A328" s="16"/>
      <c r="B328" s="260"/>
      <c r="C328" s="261"/>
      <c r="D328" s="229" t="s">
        <v>253</v>
      </c>
      <c r="E328" s="262" t="s">
        <v>19</v>
      </c>
      <c r="F328" s="263" t="s">
        <v>259</v>
      </c>
      <c r="G328" s="261"/>
      <c r="H328" s="264">
        <v>13.515000000000001</v>
      </c>
      <c r="I328" s="265"/>
      <c r="J328" s="261"/>
      <c r="K328" s="261"/>
      <c r="L328" s="266"/>
      <c r="M328" s="267"/>
      <c r="N328" s="268"/>
      <c r="O328" s="268"/>
      <c r="P328" s="268"/>
      <c r="Q328" s="268"/>
      <c r="R328" s="268"/>
      <c r="S328" s="268"/>
      <c r="T328" s="269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0" t="s">
        <v>253</v>
      </c>
      <c r="AU328" s="270" t="s">
        <v>83</v>
      </c>
      <c r="AV328" s="16" t="s">
        <v>249</v>
      </c>
      <c r="AW328" s="16" t="s">
        <v>34</v>
      </c>
      <c r="AX328" s="16" t="s">
        <v>81</v>
      </c>
      <c r="AY328" s="270" t="s">
        <v>243</v>
      </c>
    </row>
    <row r="329" s="2" customFormat="1" ht="37.8" customHeight="1">
      <c r="A329" s="41"/>
      <c r="B329" s="42"/>
      <c r="C329" s="209" t="s">
        <v>567</v>
      </c>
      <c r="D329" s="209" t="s">
        <v>245</v>
      </c>
      <c r="E329" s="210" t="s">
        <v>568</v>
      </c>
      <c r="F329" s="211" t="s">
        <v>569</v>
      </c>
      <c r="G329" s="212" t="s">
        <v>97</v>
      </c>
      <c r="H329" s="213">
        <v>7</v>
      </c>
      <c r="I329" s="214"/>
      <c r="J329" s="215">
        <f>ROUND(I329*H329,2)</f>
        <v>0</v>
      </c>
      <c r="K329" s="211" t="s">
        <v>248</v>
      </c>
      <c r="L329" s="47"/>
      <c r="M329" s="216" t="s">
        <v>19</v>
      </c>
      <c r="N329" s="217" t="s">
        <v>44</v>
      </c>
      <c r="O329" s="87"/>
      <c r="P329" s="218">
        <f>O329*H329</f>
        <v>0</v>
      </c>
      <c r="Q329" s="218">
        <v>0</v>
      </c>
      <c r="R329" s="218">
        <f>Q329*H329</f>
        <v>0</v>
      </c>
      <c r="S329" s="218">
        <v>0.087999999999999995</v>
      </c>
      <c r="T329" s="219">
        <f>S329*H329</f>
        <v>0.61599999999999999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0" t="s">
        <v>249</v>
      </c>
      <c r="AT329" s="220" t="s">
        <v>245</v>
      </c>
      <c r="AU329" s="220" t="s">
        <v>83</v>
      </c>
      <c r="AY329" s="20" t="s">
        <v>243</v>
      </c>
      <c r="BE329" s="221">
        <f>IF(N329="základní",J329,0)</f>
        <v>0</v>
      </c>
      <c r="BF329" s="221">
        <f>IF(N329="snížená",J329,0)</f>
        <v>0</v>
      </c>
      <c r="BG329" s="221">
        <f>IF(N329="zákl. přenesená",J329,0)</f>
        <v>0</v>
      </c>
      <c r="BH329" s="221">
        <f>IF(N329="sníž. přenesená",J329,0)</f>
        <v>0</v>
      </c>
      <c r="BI329" s="221">
        <f>IF(N329="nulová",J329,0)</f>
        <v>0</v>
      </c>
      <c r="BJ329" s="20" t="s">
        <v>81</v>
      </c>
      <c r="BK329" s="221">
        <f>ROUND(I329*H329,2)</f>
        <v>0</v>
      </c>
      <c r="BL329" s="20" t="s">
        <v>249</v>
      </c>
      <c r="BM329" s="220" t="s">
        <v>570</v>
      </c>
    </row>
    <row r="330" s="2" customFormat="1">
      <c r="A330" s="41"/>
      <c r="B330" s="42"/>
      <c r="C330" s="43"/>
      <c r="D330" s="222" t="s">
        <v>251</v>
      </c>
      <c r="E330" s="43"/>
      <c r="F330" s="223" t="s">
        <v>571</v>
      </c>
      <c r="G330" s="43"/>
      <c r="H330" s="43"/>
      <c r="I330" s="224"/>
      <c r="J330" s="43"/>
      <c r="K330" s="43"/>
      <c r="L330" s="47"/>
      <c r="M330" s="225"/>
      <c r="N330" s="226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251</v>
      </c>
      <c r="AU330" s="20" t="s">
        <v>83</v>
      </c>
    </row>
    <row r="331" s="2" customFormat="1" ht="44.25" customHeight="1">
      <c r="A331" s="41"/>
      <c r="B331" s="42"/>
      <c r="C331" s="209" t="s">
        <v>572</v>
      </c>
      <c r="D331" s="209" t="s">
        <v>245</v>
      </c>
      <c r="E331" s="210" t="s">
        <v>573</v>
      </c>
      <c r="F331" s="211" t="s">
        <v>574</v>
      </c>
      <c r="G331" s="212" t="s">
        <v>97</v>
      </c>
      <c r="H331" s="213">
        <v>46.606000000000002</v>
      </c>
      <c r="I331" s="214"/>
      <c r="J331" s="215">
        <f>ROUND(I331*H331,2)</f>
        <v>0</v>
      </c>
      <c r="K331" s="211" t="s">
        <v>248</v>
      </c>
      <c r="L331" s="47"/>
      <c r="M331" s="216" t="s">
        <v>19</v>
      </c>
      <c r="N331" s="217" t="s">
        <v>44</v>
      </c>
      <c r="O331" s="87"/>
      <c r="P331" s="218">
        <f>O331*H331</f>
        <v>0</v>
      </c>
      <c r="Q331" s="218">
        <v>0</v>
      </c>
      <c r="R331" s="218">
        <f>Q331*H331</f>
        <v>0</v>
      </c>
      <c r="S331" s="218">
        <v>0.045999999999999999</v>
      </c>
      <c r="T331" s="219">
        <f>S331*H331</f>
        <v>2.1438760000000001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0" t="s">
        <v>249</v>
      </c>
      <c r="AT331" s="220" t="s">
        <v>245</v>
      </c>
      <c r="AU331" s="220" t="s">
        <v>83</v>
      </c>
      <c r="AY331" s="20" t="s">
        <v>243</v>
      </c>
      <c r="BE331" s="221">
        <f>IF(N331="základní",J331,0)</f>
        <v>0</v>
      </c>
      <c r="BF331" s="221">
        <f>IF(N331="snížená",J331,0)</f>
        <v>0</v>
      </c>
      <c r="BG331" s="221">
        <f>IF(N331="zákl. přenesená",J331,0)</f>
        <v>0</v>
      </c>
      <c r="BH331" s="221">
        <f>IF(N331="sníž. přenesená",J331,0)</f>
        <v>0</v>
      </c>
      <c r="BI331" s="221">
        <f>IF(N331="nulová",J331,0)</f>
        <v>0</v>
      </c>
      <c r="BJ331" s="20" t="s">
        <v>81</v>
      </c>
      <c r="BK331" s="221">
        <f>ROUND(I331*H331,2)</f>
        <v>0</v>
      </c>
      <c r="BL331" s="20" t="s">
        <v>249</v>
      </c>
      <c r="BM331" s="220" t="s">
        <v>575</v>
      </c>
    </row>
    <row r="332" s="2" customFormat="1">
      <c r="A332" s="41"/>
      <c r="B332" s="42"/>
      <c r="C332" s="43"/>
      <c r="D332" s="222" t="s">
        <v>251</v>
      </c>
      <c r="E332" s="43"/>
      <c r="F332" s="223" t="s">
        <v>576</v>
      </c>
      <c r="G332" s="43"/>
      <c r="H332" s="43"/>
      <c r="I332" s="224"/>
      <c r="J332" s="43"/>
      <c r="K332" s="43"/>
      <c r="L332" s="47"/>
      <c r="M332" s="225"/>
      <c r="N332" s="226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251</v>
      </c>
      <c r="AU332" s="20" t="s">
        <v>83</v>
      </c>
    </row>
    <row r="333" s="13" customFormat="1">
      <c r="A333" s="13"/>
      <c r="B333" s="227"/>
      <c r="C333" s="228"/>
      <c r="D333" s="229" t="s">
        <v>253</v>
      </c>
      <c r="E333" s="230" t="s">
        <v>19</v>
      </c>
      <c r="F333" s="231" t="s">
        <v>577</v>
      </c>
      <c r="G333" s="228"/>
      <c r="H333" s="230" t="s">
        <v>19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253</v>
      </c>
      <c r="AU333" s="237" t="s">
        <v>83</v>
      </c>
      <c r="AV333" s="13" t="s">
        <v>81</v>
      </c>
      <c r="AW333" s="13" t="s">
        <v>34</v>
      </c>
      <c r="AX333" s="13" t="s">
        <v>73</v>
      </c>
      <c r="AY333" s="237" t="s">
        <v>243</v>
      </c>
    </row>
    <row r="334" s="14" customFormat="1">
      <c r="A334" s="14"/>
      <c r="B334" s="238"/>
      <c r="C334" s="239"/>
      <c r="D334" s="229" t="s">
        <v>253</v>
      </c>
      <c r="E334" s="240" t="s">
        <v>19</v>
      </c>
      <c r="F334" s="241" t="s">
        <v>578</v>
      </c>
      <c r="G334" s="239"/>
      <c r="H334" s="242">
        <v>10.101000000000001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253</v>
      </c>
      <c r="AU334" s="248" t="s">
        <v>83</v>
      </c>
      <c r="AV334" s="14" t="s">
        <v>83</v>
      </c>
      <c r="AW334" s="14" t="s">
        <v>34</v>
      </c>
      <c r="AX334" s="14" t="s">
        <v>73</v>
      </c>
      <c r="AY334" s="248" t="s">
        <v>243</v>
      </c>
    </row>
    <row r="335" s="13" customFormat="1">
      <c r="A335" s="13"/>
      <c r="B335" s="227"/>
      <c r="C335" s="228"/>
      <c r="D335" s="229" t="s">
        <v>253</v>
      </c>
      <c r="E335" s="230" t="s">
        <v>19</v>
      </c>
      <c r="F335" s="231" t="s">
        <v>423</v>
      </c>
      <c r="G335" s="228"/>
      <c r="H335" s="230" t="s">
        <v>19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253</v>
      </c>
      <c r="AU335" s="237" t="s">
        <v>83</v>
      </c>
      <c r="AV335" s="13" t="s">
        <v>81</v>
      </c>
      <c r="AW335" s="13" t="s">
        <v>34</v>
      </c>
      <c r="AX335" s="13" t="s">
        <v>73</v>
      </c>
      <c r="AY335" s="237" t="s">
        <v>243</v>
      </c>
    </row>
    <row r="336" s="14" customFormat="1">
      <c r="A336" s="14"/>
      <c r="B336" s="238"/>
      <c r="C336" s="239"/>
      <c r="D336" s="229" t="s">
        <v>253</v>
      </c>
      <c r="E336" s="240" t="s">
        <v>19</v>
      </c>
      <c r="F336" s="241" t="s">
        <v>579</v>
      </c>
      <c r="G336" s="239"/>
      <c r="H336" s="242">
        <v>18.648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8" t="s">
        <v>253</v>
      </c>
      <c r="AU336" s="248" t="s">
        <v>83</v>
      </c>
      <c r="AV336" s="14" t="s">
        <v>83</v>
      </c>
      <c r="AW336" s="14" t="s">
        <v>34</v>
      </c>
      <c r="AX336" s="14" t="s">
        <v>73</v>
      </c>
      <c r="AY336" s="248" t="s">
        <v>243</v>
      </c>
    </row>
    <row r="337" s="14" customFormat="1">
      <c r="A337" s="14"/>
      <c r="B337" s="238"/>
      <c r="C337" s="239"/>
      <c r="D337" s="229" t="s">
        <v>253</v>
      </c>
      <c r="E337" s="240" t="s">
        <v>19</v>
      </c>
      <c r="F337" s="241" t="s">
        <v>580</v>
      </c>
      <c r="G337" s="239"/>
      <c r="H337" s="242">
        <v>-3.2090000000000001</v>
      </c>
      <c r="I337" s="243"/>
      <c r="J337" s="239"/>
      <c r="K337" s="239"/>
      <c r="L337" s="244"/>
      <c r="M337" s="245"/>
      <c r="N337" s="246"/>
      <c r="O337" s="246"/>
      <c r="P337" s="246"/>
      <c r="Q337" s="246"/>
      <c r="R337" s="246"/>
      <c r="S337" s="246"/>
      <c r="T337" s="24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8" t="s">
        <v>253</v>
      </c>
      <c r="AU337" s="248" t="s">
        <v>83</v>
      </c>
      <c r="AV337" s="14" t="s">
        <v>83</v>
      </c>
      <c r="AW337" s="14" t="s">
        <v>34</v>
      </c>
      <c r="AX337" s="14" t="s">
        <v>73</v>
      </c>
      <c r="AY337" s="248" t="s">
        <v>243</v>
      </c>
    </row>
    <row r="338" s="14" customFormat="1">
      <c r="A338" s="14"/>
      <c r="B338" s="238"/>
      <c r="C338" s="239"/>
      <c r="D338" s="229" t="s">
        <v>253</v>
      </c>
      <c r="E338" s="240" t="s">
        <v>19</v>
      </c>
      <c r="F338" s="241" t="s">
        <v>581</v>
      </c>
      <c r="G338" s="239"/>
      <c r="H338" s="242">
        <v>-0.375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8" t="s">
        <v>253</v>
      </c>
      <c r="AU338" s="248" t="s">
        <v>83</v>
      </c>
      <c r="AV338" s="14" t="s">
        <v>83</v>
      </c>
      <c r="AW338" s="14" t="s">
        <v>34</v>
      </c>
      <c r="AX338" s="14" t="s">
        <v>73</v>
      </c>
      <c r="AY338" s="248" t="s">
        <v>243</v>
      </c>
    </row>
    <row r="339" s="13" customFormat="1">
      <c r="A339" s="13"/>
      <c r="B339" s="227"/>
      <c r="C339" s="228"/>
      <c r="D339" s="229" t="s">
        <v>253</v>
      </c>
      <c r="E339" s="230" t="s">
        <v>19</v>
      </c>
      <c r="F339" s="231" t="s">
        <v>582</v>
      </c>
      <c r="G339" s="228"/>
      <c r="H339" s="230" t="s">
        <v>19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253</v>
      </c>
      <c r="AU339" s="237" t="s">
        <v>83</v>
      </c>
      <c r="AV339" s="13" t="s">
        <v>81</v>
      </c>
      <c r="AW339" s="13" t="s">
        <v>34</v>
      </c>
      <c r="AX339" s="13" t="s">
        <v>73</v>
      </c>
      <c r="AY339" s="237" t="s">
        <v>243</v>
      </c>
    </row>
    <row r="340" s="14" customFormat="1">
      <c r="A340" s="14"/>
      <c r="B340" s="238"/>
      <c r="C340" s="239"/>
      <c r="D340" s="229" t="s">
        <v>253</v>
      </c>
      <c r="E340" s="240" t="s">
        <v>19</v>
      </c>
      <c r="F340" s="241" t="s">
        <v>583</v>
      </c>
      <c r="G340" s="239"/>
      <c r="H340" s="242">
        <v>13.901999999999999</v>
      </c>
      <c r="I340" s="243"/>
      <c r="J340" s="239"/>
      <c r="K340" s="239"/>
      <c r="L340" s="244"/>
      <c r="M340" s="245"/>
      <c r="N340" s="246"/>
      <c r="O340" s="246"/>
      <c r="P340" s="246"/>
      <c r="Q340" s="246"/>
      <c r="R340" s="246"/>
      <c r="S340" s="246"/>
      <c r="T340" s="24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8" t="s">
        <v>253</v>
      </c>
      <c r="AU340" s="248" t="s">
        <v>83</v>
      </c>
      <c r="AV340" s="14" t="s">
        <v>83</v>
      </c>
      <c r="AW340" s="14" t="s">
        <v>34</v>
      </c>
      <c r="AX340" s="14" t="s">
        <v>73</v>
      </c>
      <c r="AY340" s="248" t="s">
        <v>243</v>
      </c>
    </row>
    <row r="341" s="14" customFormat="1">
      <c r="A341" s="14"/>
      <c r="B341" s="238"/>
      <c r="C341" s="239"/>
      <c r="D341" s="229" t="s">
        <v>253</v>
      </c>
      <c r="E341" s="240" t="s">
        <v>19</v>
      </c>
      <c r="F341" s="241" t="s">
        <v>581</v>
      </c>
      <c r="G341" s="239"/>
      <c r="H341" s="242">
        <v>-0.375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8" t="s">
        <v>253</v>
      </c>
      <c r="AU341" s="248" t="s">
        <v>83</v>
      </c>
      <c r="AV341" s="14" t="s">
        <v>83</v>
      </c>
      <c r="AW341" s="14" t="s">
        <v>34</v>
      </c>
      <c r="AX341" s="14" t="s">
        <v>73</v>
      </c>
      <c r="AY341" s="248" t="s">
        <v>243</v>
      </c>
    </row>
    <row r="342" s="13" customFormat="1">
      <c r="A342" s="13"/>
      <c r="B342" s="227"/>
      <c r="C342" s="228"/>
      <c r="D342" s="229" t="s">
        <v>253</v>
      </c>
      <c r="E342" s="230" t="s">
        <v>19</v>
      </c>
      <c r="F342" s="231" t="s">
        <v>426</v>
      </c>
      <c r="G342" s="228"/>
      <c r="H342" s="230" t="s">
        <v>19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253</v>
      </c>
      <c r="AU342" s="237" t="s">
        <v>83</v>
      </c>
      <c r="AV342" s="13" t="s">
        <v>81</v>
      </c>
      <c r="AW342" s="13" t="s">
        <v>34</v>
      </c>
      <c r="AX342" s="13" t="s">
        <v>73</v>
      </c>
      <c r="AY342" s="237" t="s">
        <v>243</v>
      </c>
    </row>
    <row r="343" s="14" customFormat="1">
      <c r="A343" s="14"/>
      <c r="B343" s="238"/>
      <c r="C343" s="239"/>
      <c r="D343" s="229" t="s">
        <v>253</v>
      </c>
      <c r="E343" s="240" t="s">
        <v>19</v>
      </c>
      <c r="F343" s="241" t="s">
        <v>584</v>
      </c>
      <c r="G343" s="239"/>
      <c r="H343" s="242">
        <v>11.311999999999999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253</v>
      </c>
      <c r="AU343" s="248" t="s">
        <v>83</v>
      </c>
      <c r="AV343" s="14" t="s">
        <v>83</v>
      </c>
      <c r="AW343" s="14" t="s">
        <v>34</v>
      </c>
      <c r="AX343" s="14" t="s">
        <v>73</v>
      </c>
      <c r="AY343" s="248" t="s">
        <v>243</v>
      </c>
    </row>
    <row r="344" s="13" customFormat="1">
      <c r="A344" s="13"/>
      <c r="B344" s="227"/>
      <c r="C344" s="228"/>
      <c r="D344" s="229" t="s">
        <v>253</v>
      </c>
      <c r="E344" s="230" t="s">
        <v>19</v>
      </c>
      <c r="F344" s="231" t="s">
        <v>585</v>
      </c>
      <c r="G344" s="228"/>
      <c r="H344" s="230" t="s">
        <v>19</v>
      </c>
      <c r="I344" s="232"/>
      <c r="J344" s="228"/>
      <c r="K344" s="228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253</v>
      </c>
      <c r="AU344" s="237" t="s">
        <v>83</v>
      </c>
      <c r="AV344" s="13" t="s">
        <v>81</v>
      </c>
      <c r="AW344" s="13" t="s">
        <v>34</v>
      </c>
      <c r="AX344" s="13" t="s">
        <v>73</v>
      </c>
      <c r="AY344" s="237" t="s">
        <v>243</v>
      </c>
    </row>
    <row r="345" s="14" customFormat="1">
      <c r="A345" s="14"/>
      <c r="B345" s="238"/>
      <c r="C345" s="239"/>
      <c r="D345" s="229" t="s">
        <v>253</v>
      </c>
      <c r="E345" s="240" t="s">
        <v>19</v>
      </c>
      <c r="F345" s="241" t="s">
        <v>583</v>
      </c>
      <c r="G345" s="239"/>
      <c r="H345" s="242">
        <v>13.901999999999999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8" t="s">
        <v>253</v>
      </c>
      <c r="AU345" s="248" t="s">
        <v>83</v>
      </c>
      <c r="AV345" s="14" t="s">
        <v>83</v>
      </c>
      <c r="AW345" s="14" t="s">
        <v>34</v>
      </c>
      <c r="AX345" s="14" t="s">
        <v>73</v>
      </c>
      <c r="AY345" s="248" t="s">
        <v>243</v>
      </c>
    </row>
    <row r="346" s="14" customFormat="1">
      <c r="A346" s="14"/>
      <c r="B346" s="238"/>
      <c r="C346" s="239"/>
      <c r="D346" s="229" t="s">
        <v>253</v>
      </c>
      <c r="E346" s="240" t="s">
        <v>19</v>
      </c>
      <c r="F346" s="241" t="s">
        <v>581</v>
      </c>
      <c r="G346" s="239"/>
      <c r="H346" s="242">
        <v>-0.375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253</v>
      </c>
      <c r="AU346" s="248" t="s">
        <v>83</v>
      </c>
      <c r="AV346" s="14" t="s">
        <v>83</v>
      </c>
      <c r="AW346" s="14" t="s">
        <v>34</v>
      </c>
      <c r="AX346" s="14" t="s">
        <v>73</v>
      </c>
      <c r="AY346" s="248" t="s">
        <v>243</v>
      </c>
    </row>
    <row r="347" s="13" customFormat="1">
      <c r="A347" s="13"/>
      <c r="B347" s="227"/>
      <c r="C347" s="228"/>
      <c r="D347" s="229" t="s">
        <v>253</v>
      </c>
      <c r="E347" s="230" t="s">
        <v>19</v>
      </c>
      <c r="F347" s="231" t="s">
        <v>428</v>
      </c>
      <c r="G347" s="228"/>
      <c r="H347" s="230" t="s">
        <v>19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253</v>
      </c>
      <c r="AU347" s="237" t="s">
        <v>83</v>
      </c>
      <c r="AV347" s="13" t="s">
        <v>81</v>
      </c>
      <c r="AW347" s="13" t="s">
        <v>34</v>
      </c>
      <c r="AX347" s="13" t="s">
        <v>73</v>
      </c>
      <c r="AY347" s="237" t="s">
        <v>243</v>
      </c>
    </row>
    <row r="348" s="14" customFormat="1">
      <c r="A348" s="14"/>
      <c r="B348" s="238"/>
      <c r="C348" s="239"/>
      <c r="D348" s="229" t="s">
        <v>253</v>
      </c>
      <c r="E348" s="240" t="s">
        <v>19</v>
      </c>
      <c r="F348" s="241" t="s">
        <v>584</v>
      </c>
      <c r="G348" s="239"/>
      <c r="H348" s="242">
        <v>11.311999999999999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8" t="s">
        <v>253</v>
      </c>
      <c r="AU348" s="248" t="s">
        <v>83</v>
      </c>
      <c r="AV348" s="14" t="s">
        <v>83</v>
      </c>
      <c r="AW348" s="14" t="s">
        <v>34</v>
      </c>
      <c r="AX348" s="14" t="s">
        <v>73</v>
      </c>
      <c r="AY348" s="248" t="s">
        <v>243</v>
      </c>
    </row>
    <row r="349" s="13" customFormat="1">
      <c r="A349" s="13"/>
      <c r="B349" s="227"/>
      <c r="C349" s="228"/>
      <c r="D349" s="229" t="s">
        <v>253</v>
      </c>
      <c r="E349" s="230" t="s">
        <v>19</v>
      </c>
      <c r="F349" s="231" t="s">
        <v>429</v>
      </c>
      <c r="G349" s="228"/>
      <c r="H349" s="230" t="s">
        <v>19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253</v>
      </c>
      <c r="AU349" s="237" t="s">
        <v>83</v>
      </c>
      <c r="AV349" s="13" t="s">
        <v>81</v>
      </c>
      <c r="AW349" s="13" t="s">
        <v>34</v>
      </c>
      <c r="AX349" s="13" t="s">
        <v>73</v>
      </c>
      <c r="AY349" s="237" t="s">
        <v>243</v>
      </c>
    </row>
    <row r="350" s="14" customFormat="1">
      <c r="A350" s="14"/>
      <c r="B350" s="238"/>
      <c r="C350" s="239"/>
      <c r="D350" s="229" t="s">
        <v>253</v>
      </c>
      <c r="E350" s="240" t="s">
        <v>19</v>
      </c>
      <c r="F350" s="241" t="s">
        <v>586</v>
      </c>
      <c r="G350" s="239"/>
      <c r="H350" s="242">
        <v>18.311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8" t="s">
        <v>253</v>
      </c>
      <c r="AU350" s="248" t="s">
        <v>83</v>
      </c>
      <c r="AV350" s="14" t="s">
        <v>83</v>
      </c>
      <c r="AW350" s="14" t="s">
        <v>34</v>
      </c>
      <c r="AX350" s="14" t="s">
        <v>73</v>
      </c>
      <c r="AY350" s="248" t="s">
        <v>243</v>
      </c>
    </row>
    <row r="351" s="14" customFormat="1">
      <c r="A351" s="14"/>
      <c r="B351" s="238"/>
      <c r="C351" s="239"/>
      <c r="D351" s="229" t="s">
        <v>253</v>
      </c>
      <c r="E351" s="240" t="s">
        <v>19</v>
      </c>
      <c r="F351" s="241" t="s">
        <v>587</v>
      </c>
      <c r="G351" s="239"/>
      <c r="H351" s="242">
        <v>-4.5880000000000001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8" t="s">
        <v>253</v>
      </c>
      <c r="AU351" s="248" t="s">
        <v>83</v>
      </c>
      <c r="AV351" s="14" t="s">
        <v>83</v>
      </c>
      <c r="AW351" s="14" t="s">
        <v>34</v>
      </c>
      <c r="AX351" s="14" t="s">
        <v>73</v>
      </c>
      <c r="AY351" s="248" t="s">
        <v>243</v>
      </c>
    </row>
    <row r="352" s="14" customFormat="1">
      <c r="A352" s="14"/>
      <c r="B352" s="238"/>
      <c r="C352" s="239"/>
      <c r="D352" s="229" t="s">
        <v>253</v>
      </c>
      <c r="E352" s="240" t="s">
        <v>19</v>
      </c>
      <c r="F352" s="241" t="s">
        <v>581</v>
      </c>
      <c r="G352" s="239"/>
      <c r="H352" s="242">
        <v>-0.375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253</v>
      </c>
      <c r="AU352" s="248" t="s">
        <v>83</v>
      </c>
      <c r="AV352" s="14" t="s">
        <v>83</v>
      </c>
      <c r="AW352" s="14" t="s">
        <v>34</v>
      </c>
      <c r="AX352" s="14" t="s">
        <v>73</v>
      </c>
      <c r="AY352" s="248" t="s">
        <v>243</v>
      </c>
    </row>
    <row r="353" s="13" customFormat="1">
      <c r="A353" s="13"/>
      <c r="B353" s="227"/>
      <c r="C353" s="228"/>
      <c r="D353" s="229" t="s">
        <v>253</v>
      </c>
      <c r="E353" s="230" t="s">
        <v>19</v>
      </c>
      <c r="F353" s="231" t="s">
        <v>588</v>
      </c>
      <c r="G353" s="228"/>
      <c r="H353" s="230" t="s">
        <v>19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253</v>
      </c>
      <c r="AU353" s="237" t="s">
        <v>83</v>
      </c>
      <c r="AV353" s="13" t="s">
        <v>81</v>
      </c>
      <c r="AW353" s="13" t="s">
        <v>34</v>
      </c>
      <c r="AX353" s="13" t="s">
        <v>73</v>
      </c>
      <c r="AY353" s="237" t="s">
        <v>243</v>
      </c>
    </row>
    <row r="354" s="14" customFormat="1">
      <c r="A354" s="14"/>
      <c r="B354" s="238"/>
      <c r="C354" s="239"/>
      <c r="D354" s="229" t="s">
        <v>253</v>
      </c>
      <c r="E354" s="240" t="s">
        <v>19</v>
      </c>
      <c r="F354" s="241" t="s">
        <v>589</v>
      </c>
      <c r="G354" s="239"/>
      <c r="H354" s="242">
        <v>-58.427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253</v>
      </c>
      <c r="AU354" s="248" t="s">
        <v>83</v>
      </c>
      <c r="AV354" s="14" t="s">
        <v>83</v>
      </c>
      <c r="AW354" s="14" t="s">
        <v>34</v>
      </c>
      <c r="AX354" s="14" t="s">
        <v>73</v>
      </c>
      <c r="AY354" s="248" t="s">
        <v>243</v>
      </c>
    </row>
    <row r="355" s="15" customFormat="1">
      <c r="A355" s="15"/>
      <c r="B355" s="249"/>
      <c r="C355" s="250"/>
      <c r="D355" s="229" t="s">
        <v>253</v>
      </c>
      <c r="E355" s="251" t="s">
        <v>109</v>
      </c>
      <c r="F355" s="252" t="s">
        <v>257</v>
      </c>
      <c r="G355" s="250"/>
      <c r="H355" s="253">
        <v>29.763999999999999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9" t="s">
        <v>253</v>
      </c>
      <c r="AU355" s="259" t="s">
        <v>83</v>
      </c>
      <c r="AV355" s="15" t="s">
        <v>258</v>
      </c>
      <c r="AW355" s="15" t="s">
        <v>34</v>
      </c>
      <c r="AX355" s="15" t="s">
        <v>73</v>
      </c>
      <c r="AY355" s="259" t="s">
        <v>243</v>
      </c>
    </row>
    <row r="356" s="13" customFormat="1">
      <c r="A356" s="13"/>
      <c r="B356" s="227"/>
      <c r="C356" s="228"/>
      <c r="D356" s="229" t="s">
        <v>253</v>
      </c>
      <c r="E356" s="230" t="s">
        <v>19</v>
      </c>
      <c r="F356" s="231" t="s">
        <v>590</v>
      </c>
      <c r="G356" s="228"/>
      <c r="H356" s="230" t="s">
        <v>19</v>
      </c>
      <c r="I356" s="232"/>
      <c r="J356" s="228"/>
      <c r="K356" s="228"/>
      <c r="L356" s="233"/>
      <c r="M356" s="234"/>
      <c r="N356" s="235"/>
      <c r="O356" s="235"/>
      <c r="P356" s="235"/>
      <c r="Q356" s="235"/>
      <c r="R356" s="235"/>
      <c r="S356" s="235"/>
      <c r="T356" s="23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7" t="s">
        <v>253</v>
      </c>
      <c r="AU356" s="237" t="s">
        <v>83</v>
      </c>
      <c r="AV356" s="13" t="s">
        <v>81</v>
      </c>
      <c r="AW356" s="13" t="s">
        <v>34</v>
      </c>
      <c r="AX356" s="13" t="s">
        <v>73</v>
      </c>
      <c r="AY356" s="237" t="s">
        <v>243</v>
      </c>
    </row>
    <row r="357" s="14" customFormat="1">
      <c r="A357" s="14"/>
      <c r="B357" s="238"/>
      <c r="C357" s="239"/>
      <c r="D357" s="229" t="s">
        <v>253</v>
      </c>
      <c r="E357" s="240" t="s">
        <v>19</v>
      </c>
      <c r="F357" s="241" t="s">
        <v>591</v>
      </c>
      <c r="G357" s="239"/>
      <c r="H357" s="242">
        <v>4.2999999999999998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8" t="s">
        <v>253</v>
      </c>
      <c r="AU357" s="248" t="s">
        <v>83</v>
      </c>
      <c r="AV357" s="14" t="s">
        <v>83</v>
      </c>
      <c r="AW357" s="14" t="s">
        <v>34</v>
      </c>
      <c r="AX357" s="14" t="s">
        <v>73</v>
      </c>
      <c r="AY357" s="248" t="s">
        <v>243</v>
      </c>
    </row>
    <row r="358" s="14" customFormat="1">
      <c r="A358" s="14"/>
      <c r="B358" s="238"/>
      <c r="C358" s="239"/>
      <c r="D358" s="229" t="s">
        <v>253</v>
      </c>
      <c r="E358" s="240" t="s">
        <v>19</v>
      </c>
      <c r="F358" s="241" t="s">
        <v>592</v>
      </c>
      <c r="G358" s="239"/>
      <c r="H358" s="242">
        <v>2.5419999999999998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8" t="s">
        <v>253</v>
      </c>
      <c r="AU358" s="248" t="s">
        <v>83</v>
      </c>
      <c r="AV358" s="14" t="s">
        <v>83</v>
      </c>
      <c r="AW358" s="14" t="s">
        <v>34</v>
      </c>
      <c r="AX358" s="14" t="s">
        <v>73</v>
      </c>
      <c r="AY358" s="248" t="s">
        <v>243</v>
      </c>
    </row>
    <row r="359" s="13" customFormat="1">
      <c r="A359" s="13"/>
      <c r="B359" s="227"/>
      <c r="C359" s="228"/>
      <c r="D359" s="229" t="s">
        <v>253</v>
      </c>
      <c r="E359" s="230" t="s">
        <v>19</v>
      </c>
      <c r="F359" s="231" t="s">
        <v>593</v>
      </c>
      <c r="G359" s="228"/>
      <c r="H359" s="230" t="s">
        <v>19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253</v>
      </c>
      <c r="AU359" s="237" t="s">
        <v>83</v>
      </c>
      <c r="AV359" s="13" t="s">
        <v>81</v>
      </c>
      <c r="AW359" s="13" t="s">
        <v>34</v>
      </c>
      <c r="AX359" s="13" t="s">
        <v>73</v>
      </c>
      <c r="AY359" s="237" t="s">
        <v>243</v>
      </c>
    </row>
    <row r="360" s="14" customFormat="1">
      <c r="A360" s="14"/>
      <c r="B360" s="238"/>
      <c r="C360" s="239"/>
      <c r="D360" s="229" t="s">
        <v>253</v>
      </c>
      <c r="E360" s="240" t="s">
        <v>19</v>
      </c>
      <c r="F360" s="241" t="s">
        <v>594</v>
      </c>
      <c r="G360" s="239"/>
      <c r="H360" s="242">
        <v>10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8" t="s">
        <v>253</v>
      </c>
      <c r="AU360" s="248" t="s">
        <v>83</v>
      </c>
      <c r="AV360" s="14" t="s">
        <v>83</v>
      </c>
      <c r="AW360" s="14" t="s">
        <v>34</v>
      </c>
      <c r="AX360" s="14" t="s">
        <v>73</v>
      </c>
      <c r="AY360" s="248" t="s">
        <v>243</v>
      </c>
    </row>
    <row r="361" s="15" customFormat="1">
      <c r="A361" s="15"/>
      <c r="B361" s="249"/>
      <c r="C361" s="250"/>
      <c r="D361" s="229" t="s">
        <v>253</v>
      </c>
      <c r="E361" s="251" t="s">
        <v>195</v>
      </c>
      <c r="F361" s="252" t="s">
        <v>257</v>
      </c>
      <c r="G361" s="250"/>
      <c r="H361" s="253">
        <v>16.841999999999999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9" t="s">
        <v>253</v>
      </c>
      <c r="AU361" s="259" t="s">
        <v>83</v>
      </c>
      <c r="AV361" s="15" t="s">
        <v>258</v>
      </c>
      <c r="AW361" s="15" t="s">
        <v>34</v>
      </c>
      <c r="AX361" s="15" t="s">
        <v>73</v>
      </c>
      <c r="AY361" s="259" t="s">
        <v>243</v>
      </c>
    </row>
    <row r="362" s="16" customFormat="1">
      <c r="A362" s="16"/>
      <c r="B362" s="260"/>
      <c r="C362" s="261"/>
      <c r="D362" s="229" t="s">
        <v>253</v>
      </c>
      <c r="E362" s="262" t="s">
        <v>19</v>
      </c>
      <c r="F362" s="263" t="s">
        <v>259</v>
      </c>
      <c r="G362" s="261"/>
      <c r="H362" s="264">
        <v>46.606000000000002</v>
      </c>
      <c r="I362" s="265"/>
      <c r="J362" s="261"/>
      <c r="K362" s="261"/>
      <c r="L362" s="266"/>
      <c r="M362" s="267"/>
      <c r="N362" s="268"/>
      <c r="O362" s="268"/>
      <c r="P362" s="268"/>
      <c r="Q362" s="268"/>
      <c r="R362" s="268"/>
      <c r="S362" s="268"/>
      <c r="T362" s="269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70" t="s">
        <v>253</v>
      </c>
      <c r="AU362" s="270" t="s">
        <v>83</v>
      </c>
      <c r="AV362" s="16" t="s">
        <v>249</v>
      </c>
      <c r="AW362" s="16" t="s">
        <v>34</v>
      </c>
      <c r="AX362" s="16" t="s">
        <v>81</v>
      </c>
      <c r="AY362" s="270" t="s">
        <v>243</v>
      </c>
    </row>
    <row r="363" s="2" customFormat="1" ht="37.8" customHeight="1">
      <c r="A363" s="41"/>
      <c r="B363" s="42"/>
      <c r="C363" s="209" t="s">
        <v>595</v>
      </c>
      <c r="D363" s="209" t="s">
        <v>245</v>
      </c>
      <c r="E363" s="210" t="s">
        <v>596</v>
      </c>
      <c r="F363" s="211" t="s">
        <v>597</v>
      </c>
      <c r="G363" s="212" t="s">
        <v>97</v>
      </c>
      <c r="H363" s="213">
        <v>13.515000000000001</v>
      </c>
      <c r="I363" s="214"/>
      <c r="J363" s="215">
        <f>ROUND(I363*H363,2)</f>
        <v>0</v>
      </c>
      <c r="K363" s="211" t="s">
        <v>248</v>
      </c>
      <c r="L363" s="47"/>
      <c r="M363" s="216" t="s">
        <v>19</v>
      </c>
      <c r="N363" s="217" t="s">
        <v>44</v>
      </c>
      <c r="O363" s="87"/>
      <c r="P363" s="218">
        <f>O363*H363</f>
        <v>0</v>
      </c>
      <c r="Q363" s="218">
        <v>0</v>
      </c>
      <c r="R363" s="218">
        <f>Q363*H363</f>
        <v>0</v>
      </c>
      <c r="S363" s="218">
        <v>0.029000000000000001</v>
      </c>
      <c r="T363" s="219">
        <f>S363*H363</f>
        <v>0.39193500000000003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0" t="s">
        <v>249</v>
      </c>
      <c r="AT363" s="220" t="s">
        <v>245</v>
      </c>
      <c r="AU363" s="220" t="s">
        <v>83</v>
      </c>
      <c r="AY363" s="20" t="s">
        <v>243</v>
      </c>
      <c r="BE363" s="221">
        <f>IF(N363="základní",J363,0)</f>
        <v>0</v>
      </c>
      <c r="BF363" s="221">
        <f>IF(N363="snížená",J363,0)</f>
        <v>0</v>
      </c>
      <c r="BG363" s="221">
        <f>IF(N363="zákl. přenesená",J363,0)</f>
        <v>0</v>
      </c>
      <c r="BH363" s="221">
        <f>IF(N363="sníž. přenesená",J363,0)</f>
        <v>0</v>
      </c>
      <c r="BI363" s="221">
        <f>IF(N363="nulová",J363,0)</f>
        <v>0</v>
      </c>
      <c r="BJ363" s="20" t="s">
        <v>81</v>
      </c>
      <c r="BK363" s="221">
        <f>ROUND(I363*H363,2)</f>
        <v>0</v>
      </c>
      <c r="BL363" s="20" t="s">
        <v>249</v>
      </c>
      <c r="BM363" s="220" t="s">
        <v>598</v>
      </c>
    </row>
    <row r="364" s="2" customFormat="1">
      <c r="A364" s="41"/>
      <c r="B364" s="42"/>
      <c r="C364" s="43"/>
      <c r="D364" s="222" t="s">
        <v>251</v>
      </c>
      <c r="E364" s="43"/>
      <c r="F364" s="223" t="s">
        <v>599</v>
      </c>
      <c r="G364" s="43"/>
      <c r="H364" s="43"/>
      <c r="I364" s="224"/>
      <c r="J364" s="43"/>
      <c r="K364" s="43"/>
      <c r="L364" s="47"/>
      <c r="M364" s="225"/>
      <c r="N364" s="226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251</v>
      </c>
      <c r="AU364" s="20" t="s">
        <v>83</v>
      </c>
    </row>
    <row r="365" s="13" customFormat="1">
      <c r="A365" s="13"/>
      <c r="B365" s="227"/>
      <c r="C365" s="228"/>
      <c r="D365" s="229" t="s">
        <v>253</v>
      </c>
      <c r="E365" s="230" t="s">
        <v>19</v>
      </c>
      <c r="F365" s="231" t="s">
        <v>457</v>
      </c>
      <c r="G365" s="228"/>
      <c r="H365" s="230" t="s">
        <v>19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253</v>
      </c>
      <c r="AU365" s="237" t="s">
        <v>83</v>
      </c>
      <c r="AV365" s="13" t="s">
        <v>81</v>
      </c>
      <c r="AW365" s="13" t="s">
        <v>34</v>
      </c>
      <c r="AX365" s="13" t="s">
        <v>73</v>
      </c>
      <c r="AY365" s="237" t="s">
        <v>243</v>
      </c>
    </row>
    <row r="366" s="14" customFormat="1">
      <c r="A366" s="14"/>
      <c r="B366" s="238"/>
      <c r="C366" s="239"/>
      <c r="D366" s="229" t="s">
        <v>253</v>
      </c>
      <c r="E366" s="240" t="s">
        <v>19</v>
      </c>
      <c r="F366" s="241" t="s">
        <v>95</v>
      </c>
      <c r="G366" s="239"/>
      <c r="H366" s="242">
        <v>13.515000000000001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8" t="s">
        <v>253</v>
      </c>
      <c r="AU366" s="248" t="s">
        <v>83</v>
      </c>
      <c r="AV366" s="14" t="s">
        <v>83</v>
      </c>
      <c r="AW366" s="14" t="s">
        <v>34</v>
      </c>
      <c r="AX366" s="14" t="s">
        <v>81</v>
      </c>
      <c r="AY366" s="248" t="s">
        <v>243</v>
      </c>
    </row>
    <row r="367" s="2" customFormat="1" ht="78" customHeight="1">
      <c r="A367" s="41"/>
      <c r="B367" s="42"/>
      <c r="C367" s="209" t="s">
        <v>600</v>
      </c>
      <c r="D367" s="209" t="s">
        <v>245</v>
      </c>
      <c r="E367" s="210" t="s">
        <v>601</v>
      </c>
      <c r="F367" s="211" t="s">
        <v>602</v>
      </c>
      <c r="G367" s="212" t="s">
        <v>128</v>
      </c>
      <c r="H367" s="213">
        <v>3</v>
      </c>
      <c r="I367" s="214"/>
      <c r="J367" s="215">
        <f>ROUND(I367*H367,2)</f>
        <v>0</v>
      </c>
      <c r="K367" s="211" t="s">
        <v>248</v>
      </c>
      <c r="L367" s="47"/>
      <c r="M367" s="216" t="s">
        <v>19</v>
      </c>
      <c r="N367" s="217" t="s">
        <v>44</v>
      </c>
      <c r="O367" s="87"/>
      <c r="P367" s="218">
        <f>O367*H367</f>
        <v>0</v>
      </c>
      <c r="Q367" s="218">
        <v>0</v>
      </c>
      <c r="R367" s="218">
        <f>Q367*H367</f>
        <v>0</v>
      </c>
      <c r="S367" s="218">
        <v>0</v>
      </c>
      <c r="T367" s="219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0" t="s">
        <v>249</v>
      </c>
      <c r="AT367" s="220" t="s">
        <v>245</v>
      </c>
      <c r="AU367" s="220" t="s">
        <v>83</v>
      </c>
      <c r="AY367" s="20" t="s">
        <v>243</v>
      </c>
      <c r="BE367" s="221">
        <f>IF(N367="základní",J367,0)</f>
        <v>0</v>
      </c>
      <c r="BF367" s="221">
        <f>IF(N367="snížená",J367,0)</f>
        <v>0</v>
      </c>
      <c r="BG367" s="221">
        <f>IF(N367="zákl. přenesená",J367,0)</f>
        <v>0</v>
      </c>
      <c r="BH367" s="221">
        <f>IF(N367="sníž. přenesená",J367,0)</f>
        <v>0</v>
      </c>
      <c r="BI367" s="221">
        <f>IF(N367="nulová",J367,0)</f>
        <v>0</v>
      </c>
      <c r="BJ367" s="20" t="s">
        <v>81</v>
      </c>
      <c r="BK367" s="221">
        <f>ROUND(I367*H367,2)</f>
        <v>0</v>
      </c>
      <c r="BL367" s="20" t="s">
        <v>249</v>
      </c>
      <c r="BM367" s="220" t="s">
        <v>603</v>
      </c>
    </row>
    <row r="368" s="2" customFormat="1">
      <c r="A368" s="41"/>
      <c r="B368" s="42"/>
      <c r="C368" s="43"/>
      <c r="D368" s="222" t="s">
        <v>251</v>
      </c>
      <c r="E368" s="43"/>
      <c r="F368" s="223" t="s">
        <v>604</v>
      </c>
      <c r="G368" s="43"/>
      <c r="H368" s="43"/>
      <c r="I368" s="224"/>
      <c r="J368" s="43"/>
      <c r="K368" s="43"/>
      <c r="L368" s="47"/>
      <c r="M368" s="225"/>
      <c r="N368" s="226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251</v>
      </c>
      <c r="AU368" s="20" t="s">
        <v>83</v>
      </c>
    </row>
    <row r="369" s="2" customFormat="1" ht="76.35" customHeight="1">
      <c r="A369" s="41"/>
      <c r="B369" s="42"/>
      <c r="C369" s="209" t="s">
        <v>605</v>
      </c>
      <c r="D369" s="209" t="s">
        <v>245</v>
      </c>
      <c r="E369" s="210" t="s">
        <v>606</v>
      </c>
      <c r="F369" s="211" t="s">
        <v>607</v>
      </c>
      <c r="G369" s="212" t="s">
        <v>97</v>
      </c>
      <c r="H369" s="213">
        <v>8.1799999999999997</v>
      </c>
      <c r="I369" s="214"/>
      <c r="J369" s="215">
        <f>ROUND(I369*H369,2)</f>
        <v>0</v>
      </c>
      <c r="K369" s="211" t="s">
        <v>248</v>
      </c>
      <c r="L369" s="47"/>
      <c r="M369" s="216" t="s">
        <v>19</v>
      </c>
      <c r="N369" s="217" t="s">
        <v>44</v>
      </c>
      <c r="O369" s="87"/>
      <c r="P369" s="218">
        <f>O369*H369</f>
        <v>0</v>
      </c>
      <c r="Q369" s="218">
        <v>0</v>
      </c>
      <c r="R369" s="218">
        <f>Q369*H369</f>
        <v>0</v>
      </c>
      <c r="S369" s="218">
        <v>0</v>
      </c>
      <c r="T369" s="219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0" t="s">
        <v>249</v>
      </c>
      <c r="AT369" s="220" t="s">
        <v>245</v>
      </c>
      <c r="AU369" s="220" t="s">
        <v>83</v>
      </c>
      <c r="AY369" s="20" t="s">
        <v>243</v>
      </c>
      <c r="BE369" s="221">
        <f>IF(N369="základní",J369,0)</f>
        <v>0</v>
      </c>
      <c r="BF369" s="221">
        <f>IF(N369="snížená",J369,0)</f>
        <v>0</v>
      </c>
      <c r="BG369" s="221">
        <f>IF(N369="zákl. přenesená",J369,0)</f>
        <v>0</v>
      </c>
      <c r="BH369" s="221">
        <f>IF(N369="sníž. přenesená",J369,0)</f>
        <v>0</v>
      </c>
      <c r="BI369" s="221">
        <f>IF(N369="nulová",J369,0)</f>
        <v>0</v>
      </c>
      <c r="BJ369" s="20" t="s">
        <v>81</v>
      </c>
      <c r="BK369" s="221">
        <f>ROUND(I369*H369,2)</f>
        <v>0</v>
      </c>
      <c r="BL369" s="20" t="s">
        <v>249</v>
      </c>
      <c r="BM369" s="220" t="s">
        <v>608</v>
      </c>
    </row>
    <row r="370" s="2" customFormat="1">
      <c r="A370" s="41"/>
      <c r="B370" s="42"/>
      <c r="C370" s="43"/>
      <c r="D370" s="222" t="s">
        <v>251</v>
      </c>
      <c r="E370" s="43"/>
      <c r="F370" s="223" t="s">
        <v>609</v>
      </c>
      <c r="G370" s="43"/>
      <c r="H370" s="43"/>
      <c r="I370" s="224"/>
      <c r="J370" s="43"/>
      <c r="K370" s="43"/>
      <c r="L370" s="47"/>
      <c r="M370" s="225"/>
      <c r="N370" s="226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251</v>
      </c>
      <c r="AU370" s="20" t="s">
        <v>83</v>
      </c>
    </row>
    <row r="371" s="14" customFormat="1">
      <c r="A371" s="14"/>
      <c r="B371" s="238"/>
      <c r="C371" s="239"/>
      <c r="D371" s="229" t="s">
        <v>253</v>
      </c>
      <c r="E371" s="240" t="s">
        <v>19</v>
      </c>
      <c r="F371" s="241" t="s">
        <v>151</v>
      </c>
      <c r="G371" s="239"/>
      <c r="H371" s="242">
        <v>8.1799999999999997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8" t="s">
        <v>253</v>
      </c>
      <c r="AU371" s="248" t="s">
        <v>83</v>
      </c>
      <c r="AV371" s="14" t="s">
        <v>83</v>
      </c>
      <c r="AW371" s="14" t="s">
        <v>34</v>
      </c>
      <c r="AX371" s="14" t="s">
        <v>81</v>
      </c>
      <c r="AY371" s="248" t="s">
        <v>243</v>
      </c>
    </row>
    <row r="372" s="2" customFormat="1" ht="24.15" customHeight="1">
      <c r="A372" s="41"/>
      <c r="B372" s="42"/>
      <c r="C372" s="209" t="s">
        <v>610</v>
      </c>
      <c r="D372" s="209" t="s">
        <v>245</v>
      </c>
      <c r="E372" s="210" t="s">
        <v>611</v>
      </c>
      <c r="F372" s="211" t="s">
        <v>612</v>
      </c>
      <c r="G372" s="212" t="s">
        <v>97</v>
      </c>
      <c r="H372" s="213">
        <v>69.221000000000004</v>
      </c>
      <c r="I372" s="214"/>
      <c r="J372" s="215">
        <f>ROUND(I372*H372,2)</f>
        <v>0</v>
      </c>
      <c r="K372" s="211" t="s">
        <v>248</v>
      </c>
      <c r="L372" s="47"/>
      <c r="M372" s="216" t="s">
        <v>19</v>
      </c>
      <c r="N372" s="217" t="s">
        <v>44</v>
      </c>
      <c r="O372" s="87"/>
      <c r="P372" s="218">
        <f>O372*H372</f>
        <v>0</v>
      </c>
      <c r="Q372" s="218">
        <v>0</v>
      </c>
      <c r="R372" s="218">
        <f>Q372*H372</f>
        <v>0</v>
      </c>
      <c r="S372" s="218">
        <v>0</v>
      </c>
      <c r="T372" s="219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0" t="s">
        <v>249</v>
      </c>
      <c r="AT372" s="220" t="s">
        <v>245</v>
      </c>
      <c r="AU372" s="220" t="s">
        <v>83</v>
      </c>
      <c r="AY372" s="20" t="s">
        <v>243</v>
      </c>
      <c r="BE372" s="221">
        <f>IF(N372="základní",J372,0)</f>
        <v>0</v>
      </c>
      <c r="BF372" s="221">
        <f>IF(N372="snížená",J372,0)</f>
        <v>0</v>
      </c>
      <c r="BG372" s="221">
        <f>IF(N372="zákl. přenesená",J372,0)</f>
        <v>0</v>
      </c>
      <c r="BH372" s="221">
        <f>IF(N372="sníž. přenesená",J372,0)</f>
        <v>0</v>
      </c>
      <c r="BI372" s="221">
        <f>IF(N372="nulová",J372,0)</f>
        <v>0</v>
      </c>
      <c r="BJ372" s="20" t="s">
        <v>81</v>
      </c>
      <c r="BK372" s="221">
        <f>ROUND(I372*H372,2)</f>
        <v>0</v>
      </c>
      <c r="BL372" s="20" t="s">
        <v>249</v>
      </c>
      <c r="BM372" s="220" t="s">
        <v>613</v>
      </c>
    </row>
    <row r="373" s="2" customFormat="1">
      <c r="A373" s="41"/>
      <c r="B373" s="42"/>
      <c r="C373" s="43"/>
      <c r="D373" s="222" t="s">
        <v>251</v>
      </c>
      <c r="E373" s="43"/>
      <c r="F373" s="223" t="s">
        <v>614</v>
      </c>
      <c r="G373" s="43"/>
      <c r="H373" s="43"/>
      <c r="I373" s="224"/>
      <c r="J373" s="43"/>
      <c r="K373" s="43"/>
      <c r="L373" s="47"/>
      <c r="M373" s="225"/>
      <c r="N373" s="226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251</v>
      </c>
      <c r="AU373" s="20" t="s">
        <v>83</v>
      </c>
    </row>
    <row r="374" s="13" customFormat="1">
      <c r="A374" s="13"/>
      <c r="B374" s="227"/>
      <c r="C374" s="228"/>
      <c r="D374" s="229" t="s">
        <v>253</v>
      </c>
      <c r="E374" s="230" t="s">
        <v>19</v>
      </c>
      <c r="F374" s="231" t="s">
        <v>615</v>
      </c>
      <c r="G374" s="228"/>
      <c r="H374" s="230" t="s">
        <v>19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253</v>
      </c>
      <c r="AU374" s="237" t="s">
        <v>83</v>
      </c>
      <c r="AV374" s="13" t="s">
        <v>81</v>
      </c>
      <c r="AW374" s="13" t="s">
        <v>34</v>
      </c>
      <c r="AX374" s="13" t="s">
        <v>73</v>
      </c>
      <c r="AY374" s="237" t="s">
        <v>243</v>
      </c>
    </row>
    <row r="375" s="14" customFormat="1">
      <c r="A375" s="14"/>
      <c r="B375" s="238"/>
      <c r="C375" s="239"/>
      <c r="D375" s="229" t="s">
        <v>253</v>
      </c>
      <c r="E375" s="240" t="s">
        <v>19</v>
      </c>
      <c r="F375" s="241" t="s">
        <v>616</v>
      </c>
      <c r="G375" s="239"/>
      <c r="H375" s="242">
        <v>46.606000000000002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8" t="s">
        <v>253</v>
      </c>
      <c r="AU375" s="248" t="s">
        <v>83</v>
      </c>
      <c r="AV375" s="14" t="s">
        <v>83</v>
      </c>
      <c r="AW375" s="14" t="s">
        <v>34</v>
      </c>
      <c r="AX375" s="14" t="s">
        <v>73</v>
      </c>
      <c r="AY375" s="248" t="s">
        <v>243</v>
      </c>
    </row>
    <row r="376" s="15" customFormat="1">
      <c r="A376" s="15"/>
      <c r="B376" s="249"/>
      <c r="C376" s="250"/>
      <c r="D376" s="229" t="s">
        <v>253</v>
      </c>
      <c r="E376" s="251" t="s">
        <v>19</v>
      </c>
      <c r="F376" s="252" t="s">
        <v>257</v>
      </c>
      <c r="G376" s="250"/>
      <c r="H376" s="253">
        <v>46.606000000000002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9" t="s">
        <v>253</v>
      </c>
      <c r="AU376" s="259" t="s">
        <v>83</v>
      </c>
      <c r="AV376" s="15" t="s">
        <v>258</v>
      </c>
      <c r="AW376" s="15" t="s">
        <v>34</v>
      </c>
      <c r="AX376" s="15" t="s">
        <v>73</v>
      </c>
      <c r="AY376" s="259" t="s">
        <v>243</v>
      </c>
    </row>
    <row r="377" s="13" customFormat="1">
      <c r="A377" s="13"/>
      <c r="B377" s="227"/>
      <c r="C377" s="228"/>
      <c r="D377" s="229" t="s">
        <v>253</v>
      </c>
      <c r="E377" s="230" t="s">
        <v>19</v>
      </c>
      <c r="F377" s="231" t="s">
        <v>617</v>
      </c>
      <c r="G377" s="228"/>
      <c r="H377" s="230" t="s">
        <v>19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253</v>
      </c>
      <c r="AU377" s="237" t="s">
        <v>83</v>
      </c>
      <c r="AV377" s="13" t="s">
        <v>81</v>
      </c>
      <c r="AW377" s="13" t="s">
        <v>34</v>
      </c>
      <c r="AX377" s="13" t="s">
        <v>73</v>
      </c>
      <c r="AY377" s="237" t="s">
        <v>243</v>
      </c>
    </row>
    <row r="378" s="14" customFormat="1">
      <c r="A378" s="14"/>
      <c r="B378" s="238"/>
      <c r="C378" s="239"/>
      <c r="D378" s="229" t="s">
        <v>253</v>
      </c>
      <c r="E378" s="240" t="s">
        <v>19</v>
      </c>
      <c r="F378" s="241" t="s">
        <v>95</v>
      </c>
      <c r="G378" s="239"/>
      <c r="H378" s="242">
        <v>13.515000000000001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253</v>
      </c>
      <c r="AU378" s="248" t="s">
        <v>83</v>
      </c>
      <c r="AV378" s="14" t="s">
        <v>83</v>
      </c>
      <c r="AW378" s="14" t="s">
        <v>34</v>
      </c>
      <c r="AX378" s="14" t="s">
        <v>73</v>
      </c>
      <c r="AY378" s="248" t="s">
        <v>243</v>
      </c>
    </row>
    <row r="379" s="13" customFormat="1">
      <c r="A379" s="13"/>
      <c r="B379" s="227"/>
      <c r="C379" s="228"/>
      <c r="D379" s="229" t="s">
        <v>253</v>
      </c>
      <c r="E379" s="230" t="s">
        <v>19</v>
      </c>
      <c r="F379" s="231" t="s">
        <v>618</v>
      </c>
      <c r="G379" s="228"/>
      <c r="H379" s="230" t="s">
        <v>19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253</v>
      </c>
      <c r="AU379" s="237" t="s">
        <v>83</v>
      </c>
      <c r="AV379" s="13" t="s">
        <v>81</v>
      </c>
      <c r="AW379" s="13" t="s">
        <v>34</v>
      </c>
      <c r="AX379" s="13" t="s">
        <v>73</v>
      </c>
      <c r="AY379" s="237" t="s">
        <v>243</v>
      </c>
    </row>
    <row r="380" s="14" customFormat="1">
      <c r="A380" s="14"/>
      <c r="B380" s="238"/>
      <c r="C380" s="239"/>
      <c r="D380" s="229" t="s">
        <v>253</v>
      </c>
      <c r="E380" s="240" t="s">
        <v>19</v>
      </c>
      <c r="F380" s="241" t="s">
        <v>619</v>
      </c>
      <c r="G380" s="239"/>
      <c r="H380" s="242">
        <v>9.0999999999999996</v>
      </c>
      <c r="I380" s="243"/>
      <c r="J380" s="239"/>
      <c r="K380" s="239"/>
      <c r="L380" s="244"/>
      <c r="M380" s="245"/>
      <c r="N380" s="246"/>
      <c r="O380" s="246"/>
      <c r="P380" s="246"/>
      <c r="Q380" s="246"/>
      <c r="R380" s="246"/>
      <c r="S380" s="246"/>
      <c r="T380" s="24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8" t="s">
        <v>253</v>
      </c>
      <c r="AU380" s="248" t="s">
        <v>83</v>
      </c>
      <c r="AV380" s="14" t="s">
        <v>83</v>
      </c>
      <c r="AW380" s="14" t="s">
        <v>34</v>
      </c>
      <c r="AX380" s="14" t="s">
        <v>73</v>
      </c>
      <c r="AY380" s="248" t="s">
        <v>243</v>
      </c>
    </row>
    <row r="381" s="15" customFormat="1">
      <c r="A381" s="15"/>
      <c r="B381" s="249"/>
      <c r="C381" s="250"/>
      <c r="D381" s="229" t="s">
        <v>253</v>
      </c>
      <c r="E381" s="251" t="s">
        <v>19</v>
      </c>
      <c r="F381" s="252" t="s">
        <v>257</v>
      </c>
      <c r="G381" s="250"/>
      <c r="H381" s="253">
        <v>22.614999999999998</v>
      </c>
      <c r="I381" s="254"/>
      <c r="J381" s="250"/>
      <c r="K381" s="250"/>
      <c r="L381" s="255"/>
      <c r="M381" s="256"/>
      <c r="N381" s="257"/>
      <c r="O381" s="257"/>
      <c r="P381" s="257"/>
      <c r="Q381" s="257"/>
      <c r="R381" s="257"/>
      <c r="S381" s="257"/>
      <c r="T381" s="258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9" t="s">
        <v>253</v>
      </c>
      <c r="AU381" s="259" t="s">
        <v>83</v>
      </c>
      <c r="AV381" s="15" t="s">
        <v>258</v>
      </c>
      <c r="AW381" s="15" t="s">
        <v>34</v>
      </c>
      <c r="AX381" s="15" t="s">
        <v>73</v>
      </c>
      <c r="AY381" s="259" t="s">
        <v>243</v>
      </c>
    </row>
    <row r="382" s="16" customFormat="1">
      <c r="A382" s="16"/>
      <c r="B382" s="260"/>
      <c r="C382" s="261"/>
      <c r="D382" s="229" t="s">
        <v>253</v>
      </c>
      <c r="E382" s="262" t="s">
        <v>19</v>
      </c>
      <c r="F382" s="263" t="s">
        <v>259</v>
      </c>
      <c r="G382" s="261"/>
      <c r="H382" s="264">
        <v>69.221000000000004</v>
      </c>
      <c r="I382" s="265"/>
      <c r="J382" s="261"/>
      <c r="K382" s="261"/>
      <c r="L382" s="266"/>
      <c r="M382" s="267"/>
      <c r="N382" s="268"/>
      <c r="O382" s="268"/>
      <c r="P382" s="268"/>
      <c r="Q382" s="268"/>
      <c r="R382" s="268"/>
      <c r="S382" s="268"/>
      <c r="T382" s="269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70" t="s">
        <v>253</v>
      </c>
      <c r="AU382" s="270" t="s">
        <v>83</v>
      </c>
      <c r="AV382" s="16" t="s">
        <v>249</v>
      </c>
      <c r="AW382" s="16" t="s">
        <v>34</v>
      </c>
      <c r="AX382" s="16" t="s">
        <v>81</v>
      </c>
      <c r="AY382" s="270" t="s">
        <v>243</v>
      </c>
    </row>
    <row r="383" s="2" customFormat="1" ht="24.15" customHeight="1">
      <c r="A383" s="41"/>
      <c r="B383" s="42"/>
      <c r="C383" s="209" t="s">
        <v>620</v>
      </c>
      <c r="D383" s="209" t="s">
        <v>245</v>
      </c>
      <c r="E383" s="210" t="s">
        <v>621</v>
      </c>
      <c r="F383" s="211" t="s">
        <v>622</v>
      </c>
      <c r="G383" s="212" t="s">
        <v>623</v>
      </c>
      <c r="H383" s="213">
        <v>1</v>
      </c>
      <c r="I383" s="214"/>
      <c r="J383" s="215">
        <f>ROUND(I383*H383,2)</f>
        <v>0</v>
      </c>
      <c r="K383" s="211" t="s">
        <v>19</v>
      </c>
      <c r="L383" s="47"/>
      <c r="M383" s="216" t="s">
        <v>19</v>
      </c>
      <c r="N383" s="217" t="s">
        <v>44</v>
      </c>
      <c r="O383" s="87"/>
      <c r="P383" s="218">
        <f>O383*H383</f>
        <v>0</v>
      </c>
      <c r="Q383" s="218">
        <v>0</v>
      </c>
      <c r="R383" s="218">
        <f>Q383*H383</f>
        <v>0</v>
      </c>
      <c r="S383" s="218">
        <v>0</v>
      </c>
      <c r="T383" s="219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0" t="s">
        <v>249</v>
      </c>
      <c r="AT383" s="220" t="s">
        <v>245</v>
      </c>
      <c r="AU383" s="220" t="s">
        <v>83</v>
      </c>
      <c r="AY383" s="20" t="s">
        <v>243</v>
      </c>
      <c r="BE383" s="221">
        <f>IF(N383="základní",J383,0)</f>
        <v>0</v>
      </c>
      <c r="BF383" s="221">
        <f>IF(N383="snížená",J383,0)</f>
        <v>0</v>
      </c>
      <c r="BG383" s="221">
        <f>IF(N383="zákl. přenesená",J383,0)</f>
        <v>0</v>
      </c>
      <c r="BH383" s="221">
        <f>IF(N383="sníž. přenesená",J383,0)</f>
        <v>0</v>
      </c>
      <c r="BI383" s="221">
        <f>IF(N383="nulová",J383,0)</f>
        <v>0</v>
      </c>
      <c r="BJ383" s="20" t="s">
        <v>81</v>
      </c>
      <c r="BK383" s="221">
        <f>ROUND(I383*H383,2)</f>
        <v>0</v>
      </c>
      <c r="BL383" s="20" t="s">
        <v>249</v>
      </c>
      <c r="BM383" s="220" t="s">
        <v>624</v>
      </c>
    </row>
    <row r="384" s="2" customFormat="1">
      <c r="A384" s="41"/>
      <c r="B384" s="42"/>
      <c r="C384" s="43"/>
      <c r="D384" s="229" t="s">
        <v>508</v>
      </c>
      <c r="E384" s="43"/>
      <c r="F384" s="281" t="s">
        <v>625</v>
      </c>
      <c r="G384" s="43"/>
      <c r="H384" s="43"/>
      <c r="I384" s="224"/>
      <c r="J384" s="43"/>
      <c r="K384" s="43"/>
      <c r="L384" s="47"/>
      <c r="M384" s="225"/>
      <c r="N384" s="226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508</v>
      </c>
      <c r="AU384" s="20" t="s">
        <v>83</v>
      </c>
    </row>
    <row r="385" s="2" customFormat="1" ht="24.15" customHeight="1">
      <c r="A385" s="41"/>
      <c r="B385" s="42"/>
      <c r="C385" s="209" t="s">
        <v>626</v>
      </c>
      <c r="D385" s="209" t="s">
        <v>245</v>
      </c>
      <c r="E385" s="210" t="s">
        <v>627</v>
      </c>
      <c r="F385" s="211" t="s">
        <v>628</v>
      </c>
      <c r="G385" s="212" t="s">
        <v>623</v>
      </c>
      <c r="H385" s="213">
        <v>1</v>
      </c>
      <c r="I385" s="214"/>
      <c r="J385" s="215">
        <f>ROUND(I385*H385,2)</f>
        <v>0</v>
      </c>
      <c r="K385" s="211" t="s">
        <v>19</v>
      </c>
      <c r="L385" s="47"/>
      <c r="M385" s="216" t="s">
        <v>19</v>
      </c>
      <c r="N385" s="217" t="s">
        <v>44</v>
      </c>
      <c r="O385" s="87"/>
      <c r="P385" s="218">
        <f>O385*H385</f>
        <v>0</v>
      </c>
      <c r="Q385" s="218">
        <v>0</v>
      </c>
      <c r="R385" s="218">
        <f>Q385*H385</f>
        <v>0</v>
      </c>
      <c r="S385" s="218">
        <v>0</v>
      </c>
      <c r="T385" s="219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0" t="s">
        <v>249</v>
      </c>
      <c r="AT385" s="220" t="s">
        <v>245</v>
      </c>
      <c r="AU385" s="220" t="s">
        <v>83</v>
      </c>
      <c r="AY385" s="20" t="s">
        <v>243</v>
      </c>
      <c r="BE385" s="221">
        <f>IF(N385="základní",J385,0)</f>
        <v>0</v>
      </c>
      <c r="BF385" s="221">
        <f>IF(N385="snížená",J385,0)</f>
        <v>0</v>
      </c>
      <c r="BG385" s="221">
        <f>IF(N385="zákl. přenesená",J385,0)</f>
        <v>0</v>
      </c>
      <c r="BH385" s="221">
        <f>IF(N385="sníž. přenesená",J385,0)</f>
        <v>0</v>
      </c>
      <c r="BI385" s="221">
        <f>IF(N385="nulová",J385,0)</f>
        <v>0</v>
      </c>
      <c r="BJ385" s="20" t="s">
        <v>81</v>
      </c>
      <c r="BK385" s="221">
        <f>ROUND(I385*H385,2)</f>
        <v>0</v>
      </c>
      <c r="BL385" s="20" t="s">
        <v>249</v>
      </c>
      <c r="BM385" s="220" t="s">
        <v>629</v>
      </c>
    </row>
    <row r="386" s="2" customFormat="1" ht="24.15" customHeight="1">
      <c r="A386" s="41"/>
      <c r="B386" s="42"/>
      <c r="C386" s="209" t="s">
        <v>630</v>
      </c>
      <c r="D386" s="209" t="s">
        <v>245</v>
      </c>
      <c r="E386" s="210" t="s">
        <v>631</v>
      </c>
      <c r="F386" s="211" t="s">
        <v>632</v>
      </c>
      <c r="G386" s="212" t="s">
        <v>623</v>
      </c>
      <c r="H386" s="213">
        <v>1</v>
      </c>
      <c r="I386" s="214"/>
      <c r="J386" s="215">
        <f>ROUND(I386*H386,2)</f>
        <v>0</v>
      </c>
      <c r="K386" s="211" t="s">
        <v>19</v>
      </c>
      <c r="L386" s="47"/>
      <c r="M386" s="216" t="s">
        <v>19</v>
      </c>
      <c r="N386" s="217" t="s">
        <v>44</v>
      </c>
      <c r="O386" s="87"/>
      <c r="P386" s="218">
        <f>O386*H386</f>
        <v>0</v>
      </c>
      <c r="Q386" s="218">
        <v>0</v>
      </c>
      <c r="R386" s="218">
        <f>Q386*H386</f>
        <v>0</v>
      </c>
      <c r="S386" s="218">
        <v>0</v>
      </c>
      <c r="T386" s="219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0" t="s">
        <v>249</v>
      </c>
      <c r="AT386" s="220" t="s">
        <v>245</v>
      </c>
      <c r="AU386" s="220" t="s">
        <v>83</v>
      </c>
      <c r="AY386" s="20" t="s">
        <v>243</v>
      </c>
      <c r="BE386" s="221">
        <f>IF(N386="základní",J386,0)</f>
        <v>0</v>
      </c>
      <c r="BF386" s="221">
        <f>IF(N386="snížená",J386,0)</f>
        <v>0</v>
      </c>
      <c r="BG386" s="221">
        <f>IF(N386="zákl. přenesená",J386,0)</f>
        <v>0</v>
      </c>
      <c r="BH386" s="221">
        <f>IF(N386="sníž. přenesená",J386,0)</f>
        <v>0</v>
      </c>
      <c r="BI386" s="221">
        <f>IF(N386="nulová",J386,0)</f>
        <v>0</v>
      </c>
      <c r="BJ386" s="20" t="s">
        <v>81</v>
      </c>
      <c r="BK386" s="221">
        <f>ROUND(I386*H386,2)</f>
        <v>0</v>
      </c>
      <c r="BL386" s="20" t="s">
        <v>249</v>
      </c>
      <c r="BM386" s="220" t="s">
        <v>633</v>
      </c>
    </row>
    <row r="387" s="2" customFormat="1" ht="24.15" customHeight="1">
      <c r="A387" s="41"/>
      <c r="B387" s="42"/>
      <c r="C387" s="209" t="s">
        <v>634</v>
      </c>
      <c r="D387" s="209" t="s">
        <v>245</v>
      </c>
      <c r="E387" s="210" t="s">
        <v>635</v>
      </c>
      <c r="F387" s="211" t="s">
        <v>636</v>
      </c>
      <c r="G387" s="212" t="s">
        <v>623</v>
      </c>
      <c r="H387" s="213">
        <v>1</v>
      </c>
      <c r="I387" s="214"/>
      <c r="J387" s="215">
        <f>ROUND(I387*H387,2)</f>
        <v>0</v>
      </c>
      <c r="K387" s="211" t="s">
        <v>19</v>
      </c>
      <c r="L387" s="47"/>
      <c r="M387" s="216" t="s">
        <v>19</v>
      </c>
      <c r="N387" s="217" t="s">
        <v>44</v>
      </c>
      <c r="O387" s="87"/>
      <c r="P387" s="218">
        <f>O387*H387</f>
        <v>0</v>
      </c>
      <c r="Q387" s="218">
        <v>0</v>
      </c>
      <c r="R387" s="218">
        <f>Q387*H387</f>
        <v>0</v>
      </c>
      <c r="S387" s="218">
        <v>0</v>
      </c>
      <c r="T387" s="219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0" t="s">
        <v>249</v>
      </c>
      <c r="AT387" s="220" t="s">
        <v>245</v>
      </c>
      <c r="AU387" s="220" t="s">
        <v>83</v>
      </c>
      <c r="AY387" s="20" t="s">
        <v>243</v>
      </c>
      <c r="BE387" s="221">
        <f>IF(N387="základní",J387,0)</f>
        <v>0</v>
      </c>
      <c r="BF387" s="221">
        <f>IF(N387="snížená",J387,0)</f>
        <v>0</v>
      </c>
      <c r="BG387" s="221">
        <f>IF(N387="zákl. přenesená",J387,0)</f>
        <v>0</v>
      </c>
      <c r="BH387" s="221">
        <f>IF(N387="sníž. přenesená",J387,0)</f>
        <v>0</v>
      </c>
      <c r="BI387" s="221">
        <f>IF(N387="nulová",J387,0)</f>
        <v>0</v>
      </c>
      <c r="BJ387" s="20" t="s">
        <v>81</v>
      </c>
      <c r="BK387" s="221">
        <f>ROUND(I387*H387,2)</f>
        <v>0</v>
      </c>
      <c r="BL387" s="20" t="s">
        <v>249</v>
      </c>
      <c r="BM387" s="220" t="s">
        <v>637</v>
      </c>
    </row>
    <row r="388" s="2" customFormat="1">
      <c r="A388" s="41"/>
      <c r="B388" s="42"/>
      <c r="C388" s="43"/>
      <c r="D388" s="229" t="s">
        <v>508</v>
      </c>
      <c r="E388" s="43"/>
      <c r="F388" s="281" t="s">
        <v>638</v>
      </c>
      <c r="G388" s="43"/>
      <c r="H388" s="43"/>
      <c r="I388" s="224"/>
      <c r="J388" s="43"/>
      <c r="K388" s="43"/>
      <c r="L388" s="47"/>
      <c r="M388" s="225"/>
      <c r="N388" s="226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508</v>
      </c>
      <c r="AU388" s="20" t="s">
        <v>83</v>
      </c>
    </row>
    <row r="389" s="2" customFormat="1" ht="16.5" customHeight="1">
      <c r="A389" s="41"/>
      <c r="B389" s="42"/>
      <c r="C389" s="209" t="s">
        <v>639</v>
      </c>
      <c r="D389" s="209" t="s">
        <v>245</v>
      </c>
      <c r="E389" s="210" t="s">
        <v>640</v>
      </c>
      <c r="F389" s="211" t="s">
        <v>641</v>
      </c>
      <c r="G389" s="212" t="s">
        <v>501</v>
      </c>
      <c r="H389" s="213">
        <v>4</v>
      </c>
      <c r="I389" s="214"/>
      <c r="J389" s="215">
        <f>ROUND(I389*H389,2)</f>
        <v>0</v>
      </c>
      <c r="K389" s="211" t="s">
        <v>19</v>
      </c>
      <c r="L389" s="47"/>
      <c r="M389" s="216" t="s">
        <v>19</v>
      </c>
      <c r="N389" s="217" t="s">
        <v>44</v>
      </c>
      <c r="O389" s="87"/>
      <c r="P389" s="218">
        <f>O389*H389</f>
        <v>0</v>
      </c>
      <c r="Q389" s="218">
        <v>0</v>
      </c>
      <c r="R389" s="218">
        <f>Q389*H389</f>
        <v>0</v>
      </c>
      <c r="S389" s="218">
        <v>0</v>
      </c>
      <c r="T389" s="219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0" t="s">
        <v>249</v>
      </c>
      <c r="AT389" s="220" t="s">
        <v>245</v>
      </c>
      <c r="AU389" s="220" t="s">
        <v>83</v>
      </c>
      <c r="AY389" s="20" t="s">
        <v>243</v>
      </c>
      <c r="BE389" s="221">
        <f>IF(N389="základní",J389,0)</f>
        <v>0</v>
      </c>
      <c r="BF389" s="221">
        <f>IF(N389="snížená",J389,0)</f>
        <v>0</v>
      </c>
      <c r="BG389" s="221">
        <f>IF(N389="zákl. přenesená",J389,0)</f>
        <v>0</v>
      </c>
      <c r="BH389" s="221">
        <f>IF(N389="sníž. přenesená",J389,0)</f>
        <v>0</v>
      </c>
      <c r="BI389" s="221">
        <f>IF(N389="nulová",J389,0)</f>
        <v>0</v>
      </c>
      <c r="BJ389" s="20" t="s">
        <v>81</v>
      </c>
      <c r="BK389" s="221">
        <f>ROUND(I389*H389,2)</f>
        <v>0</v>
      </c>
      <c r="BL389" s="20" t="s">
        <v>249</v>
      </c>
      <c r="BM389" s="220" t="s">
        <v>642</v>
      </c>
    </row>
    <row r="390" s="12" customFormat="1" ht="22.8" customHeight="1">
      <c r="A390" s="12"/>
      <c r="B390" s="193"/>
      <c r="C390" s="194"/>
      <c r="D390" s="195" t="s">
        <v>72</v>
      </c>
      <c r="E390" s="207" t="s">
        <v>643</v>
      </c>
      <c r="F390" s="207" t="s">
        <v>644</v>
      </c>
      <c r="G390" s="194"/>
      <c r="H390" s="194"/>
      <c r="I390" s="197"/>
      <c r="J390" s="208">
        <f>BK390</f>
        <v>0</v>
      </c>
      <c r="K390" s="194"/>
      <c r="L390" s="199"/>
      <c r="M390" s="200"/>
      <c r="N390" s="201"/>
      <c r="O390" s="201"/>
      <c r="P390" s="202">
        <f>SUM(P391:P423)</f>
        <v>0</v>
      </c>
      <c r="Q390" s="201"/>
      <c r="R390" s="202">
        <f>SUM(R391:R423)</f>
        <v>0</v>
      </c>
      <c r="S390" s="201"/>
      <c r="T390" s="203">
        <f>SUM(T391:T423)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4" t="s">
        <v>81</v>
      </c>
      <c r="AT390" s="205" t="s">
        <v>72</v>
      </c>
      <c r="AU390" s="205" t="s">
        <v>81</v>
      </c>
      <c r="AY390" s="204" t="s">
        <v>243</v>
      </c>
      <c r="BK390" s="206">
        <f>SUM(BK391:BK423)</f>
        <v>0</v>
      </c>
    </row>
    <row r="391" s="2" customFormat="1" ht="37.8" customHeight="1">
      <c r="A391" s="41"/>
      <c r="B391" s="42"/>
      <c r="C391" s="209" t="s">
        <v>645</v>
      </c>
      <c r="D391" s="209" t="s">
        <v>245</v>
      </c>
      <c r="E391" s="210" t="s">
        <v>646</v>
      </c>
      <c r="F391" s="211" t="s">
        <v>647</v>
      </c>
      <c r="G391" s="212" t="s">
        <v>181</v>
      </c>
      <c r="H391" s="213">
        <v>9.282</v>
      </c>
      <c r="I391" s="214"/>
      <c r="J391" s="215">
        <f>ROUND(I391*H391,2)</f>
        <v>0</v>
      </c>
      <c r="K391" s="211" t="s">
        <v>248</v>
      </c>
      <c r="L391" s="47"/>
      <c r="M391" s="216" t="s">
        <v>19</v>
      </c>
      <c r="N391" s="217" t="s">
        <v>44</v>
      </c>
      <c r="O391" s="87"/>
      <c r="P391" s="218">
        <f>O391*H391</f>
        <v>0</v>
      </c>
      <c r="Q391" s="218">
        <v>0</v>
      </c>
      <c r="R391" s="218">
        <f>Q391*H391</f>
        <v>0</v>
      </c>
      <c r="S391" s="218">
        <v>0</v>
      </c>
      <c r="T391" s="219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0" t="s">
        <v>249</v>
      </c>
      <c r="AT391" s="220" t="s">
        <v>245</v>
      </c>
      <c r="AU391" s="220" t="s">
        <v>83</v>
      </c>
      <c r="AY391" s="20" t="s">
        <v>243</v>
      </c>
      <c r="BE391" s="221">
        <f>IF(N391="základní",J391,0)</f>
        <v>0</v>
      </c>
      <c r="BF391" s="221">
        <f>IF(N391="snížená",J391,0)</f>
        <v>0</v>
      </c>
      <c r="BG391" s="221">
        <f>IF(N391="zákl. přenesená",J391,0)</f>
        <v>0</v>
      </c>
      <c r="BH391" s="221">
        <f>IF(N391="sníž. přenesená",J391,0)</f>
        <v>0</v>
      </c>
      <c r="BI391" s="221">
        <f>IF(N391="nulová",J391,0)</f>
        <v>0</v>
      </c>
      <c r="BJ391" s="20" t="s">
        <v>81</v>
      </c>
      <c r="BK391" s="221">
        <f>ROUND(I391*H391,2)</f>
        <v>0</v>
      </c>
      <c r="BL391" s="20" t="s">
        <v>249</v>
      </c>
      <c r="BM391" s="220" t="s">
        <v>648</v>
      </c>
    </row>
    <row r="392" s="2" customFormat="1">
      <c r="A392" s="41"/>
      <c r="B392" s="42"/>
      <c r="C392" s="43"/>
      <c r="D392" s="222" t="s">
        <v>251</v>
      </c>
      <c r="E392" s="43"/>
      <c r="F392" s="223" t="s">
        <v>649</v>
      </c>
      <c r="G392" s="43"/>
      <c r="H392" s="43"/>
      <c r="I392" s="224"/>
      <c r="J392" s="43"/>
      <c r="K392" s="43"/>
      <c r="L392" s="47"/>
      <c r="M392" s="225"/>
      <c r="N392" s="226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251</v>
      </c>
      <c r="AU392" s="20" t="s">
        <v>83</v>
      </c>
    </row>
    <row r="393" s="14" customFormat="1">
      <c r="A393" s="14"/>
      <c r="B393" s="238"/>
      <c r="C393" s="239"/>
      <c r="D393" s="229" t="s">
        <v>253</v>
      </c>
      <c r="E393" s="240" t="s">
        <v>19</v>
      </c>
      <c r="F393" s="241" t="s">
        <v>650</v>
      </c>
      <c r="G393" s="239"/>
      <c r="H393" s="242">
        <v>9.282</v>
      </c>
      <c r="I393" s="243"/>
      <c r="J393" s="239"/>
      <c r="K393" s="239"/>
      <c r="L393" s="244"/>
      <c r="M393" s="245"/>
      <c r="N393" s="246"/>
      <c r="O393" s="246"/>
      <c r="P393" s="246"/>
      <c r="Q393" s="246"/>
      <c r="R393" s="246"/>
      <c r="S393" s="246"/>
      <c r="T393" s="24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8" t="s">
        <v>253</v>
      </c>
      <c r="AU393" s="248" t="s">
        <v>83</v>
      </c>
      <c r="AV393" s="14" t="s">
        <v>83</v>
      </c>
      <c r="AW393" s="14" t="s">
        <v>34</v>
      </c>
      <c r="AX393" s="14" t="s">
        <v>81</v>
      </c>
      <c r="AY393" s="248" t="s">
        <v>243</v>
      </c>
    </row>
    <row r="394" s="2" customFormat="1" ht="33" customHeight="1">
      <c r="A394" s="41"/>
      <c r="B394" s="42"/>
      <c r="C394" s="209" t="s">
        <v>651</v>
      </c>
      <c r="D394" s="209" t="s">
        <v>245</v>
      </c>
      <c r="E394" s="210" t="s">
        <v>652</v>
      </c>
      <c r="F394" s="211" t="s">
        <v>653</v>
      </c>
      <c r="G394" s="212" t="s">
        <v>181</v>
      </c>
      <c r="H394" s="213">
        <v>9.282</v>
      </c>
      <c r="I394" s="214"/>
      <c r="J394" s="215">
        <f>ROUND(I394*H394,2)</f>
        <v>0</v>
      </c>
      <c r="K394" s="211" t="s">
        <v>248</v>
      </c>
      <c r="L394" s="47"/>
      <c r="M394" s="216" t="s">
        <v>19</v>
      </c>
      <c r="N394" s="217" t="s">
        <v>44</v>
      </c>
      <c r="O394" s="87"/>
      <c r="P394" s="218">
        <f>O394*H394</f>
        <v>0</v>
      </c>
      <c r="Q394" s="218">
        <v>0</v>
      </c>
      <c r="R394" s="218">
        <f>Q394*H394</f>
        <v>0</v>
      </c>
      <c r="S394" s="218">
        <v>0</v>
      </c>
      <c r="T394" s="219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0" t="s">
        <v>249</v>
      </c>
      <c r="AT394" s="220" t="s">
        <v>245</v>
      </c>
      <c r="AU394" s="220" t="s">
        <v>83</v>
      </c>
      <c r="AY394" s="20" t="s">
        <v>243</v>
      </c>
      <c r="BE394" s="221">
        <f>IF(N394="základní",J394,0)</f>
        <v>0</v>
      </c>
      <c r="BF394" s="221">
        <f>IF(N394="snížená",J394,0)</f>
        <v>0</v>
      </c>
      <c r="BG394" s="221">
        <f>IF(N394="zákl. přenesená",J394,0)</f>
        <v>0</v>
      </c>
      <c r="BH394" s="221">
        <f>IF(N394="sníž. přenesená",J394,0)</f>
        <v>0</v>
      </c>
      <c r="BI394" s="221">
        <f>IF(N394="nulová",J394,0)</f>
        <v>0</v>
      </c>
      <c r="BJ394" s="20" t="s">
        <v>81</v>
      </c>
      <c r="BK394" s="221">
        <f>ROUND(I394*H394,2)</f>
        <v>0</v>
      </c>
      <c r="BL394" s="20" t="s">
        <v>249</v>
      </c>
      <c r="BM394" s="220" t="s">
        <v>654</v>
      </c>
    </row>
    <row r="395" s="2" customFormat="1">
      <c r="A395" s="41"/>
      <c r="B395" s="42"/>
      <c r="C395" s="43"/>
      <c r="D395" s="222" t="s">
        <v>251</v>
      </c>
      <c r="E395" s="43"/>
      <c r="F395" s="223" t="s">
        <v>655</v>
      </c>
      <c r="G395" s="43"/>
      <c r="H395" s="43"/>
      <c r="I395" s="224"/>
      <c r="J395" s="43"/>
      <c r="K395" s="43"/>
      <c r="L395" s="47"/>
      <c r="M395" s="225"/>
      <c r="N395" s="226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251</v>
      </c>
      <c r="AU395" s="20" t="s">
        <v>83</v>
      </c>
    </row>
    <row r="396" s="14" customFormat="1">
      <c r="A396" s="14"/>
      <c r="B396" s="238"/>
      <c r="C396" s="239"/>
      <c r="D396" s="229" t="s">
        <v>253</v>
      </c>
      <c r="E396" s="240" t="s">
        <v>19</v>
      </c>
      <c r="F396" s="241" t="s">
        <v>650</v>
      </c>
      <c r="G396" s="239"/>
      <c r="H396" s="242">
        <v>9.282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8" t="s">
        <v>253</v>
      </c>
      <c r="AU396" s="248" t="s">
        <v>83</v>
      </c>
      <c r="AV396" s="14" t="s">
        <v>83</v>
      </c>
      <c r="AW396" s="14" t="s">
        <v>34</v>
      </c>
      <c r="AX396" s="14" t="s">
        <v>81</v>
      </c>
      <c r="AY396" s="248" t="s">
        <v>243</v>
      </c>
    </row>
    <row r="397" s="2" customFormat="1" ht="44.25" customHeight="1">
      <c r="A397" s="41"/>
      <c r="B397" s="42"/>
      <c r="C397" s="209" t="s">
        <v>656</v>
      </c>
      <c r="D397" s="209" t="s">
        <v>245</v>
      </c>
      <c r="E397" s="210" t="s">
        <v>657</v>
      </c>
      <c r="F397" s="211" t="s">
        <v>658</v>
      </c>
      <c r="G397" s="212" t="s">
        <v>181</v>
      </c>
      <c r="H397" s="213">
        <v>176.358</v>
      </c>
      <c r="I397" s="214"/>
      <c r="J397" s="215">
        <f>ROUND(I397*H397,2)</f>
        <v>0</v>
      </c>
      <c r="K397" s="211" t="s">
        <v>248</v>
      </c>
      <c r="L397" s="47"/>
      <c r="M397" s="216" t="s">
        <v>19</v>
      </c>
      <c r="N397" s="217" t="s">
        <v>44</v>
      </c>
      <c r="O397" s="87"/>
      <c r="P397" s="218">
        <f>O397*H397</f>
        <v>0</v>
      </c>
      <c r="Q397" s="218">
        <v>0</v>
      </c>
      <c r="R397" s="218">
        <f>Q397*H397</f>
        <v>0</v>
      </c>
      <c r="S397" s="218">
        <v>0</v>
      </c>
      <c r="T397" s="219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0" t="s">
        <v>249</v>
      </c>
      <c r="AT397" s="220" t="s">
        <v>245</v>
      </c>
      <c r="AU397" s="220" t="s">
        <v>83</v>
      </c>
      <c r="AY397" s="20" t="s">
        <v>243</v>
      </c>
      <c r="BE397" s="221">
        <f>IF(N397="základní",J397,0)</f>
        <v>0</v>
      </c>
      <c r="BF397" s="221">
        <f>IF(N397="snížená",J397,0)</f>
        <v>0</v>
      </c>
      <c r="BG397" s="221">
        <f>IF(N397="zákl. přenesená",J397,0)</f>
        <v>0</v>
      </c>
      <c r="BH397" s="221">
        <f>IF(N397="sníž. přenesená",J397,0)</f>
        <v>0</v>
      </c>
      <c r="BI397" s="221">
        <f>IF(N397="nulová",J397,0)</f>
        <v>0</v>
      </c>
      <c r="BJ397" s="20" t="s">
        <v>81</v>
      </c>
      <c r="BK397" s="221">
        <f>ROUND(I397*H397,2)</f>
        <v>0</v>
      </c>
      <c r="BL397" s="20" t="s">
        <v>249</v>
      </c>
      <c r="BM397" s="220" t="s">
        <v>659</v>
      </c>
    </row>
    <row r="398" s="2" customFormat="1">
      <c r="A398" s="41"/>
      <c r="B398" s="42"/>
      <c r="C398" s="43"/>
      <c r="D398" s="222" t="s">
        <v>251</v>
      </c>
      <c r="E398" s="43"/>
      <c r="F398" s="223" t="s">
        <v>660</v>
      </c>
      <c r="G398" s="43"/>
      <c r="H398" s="43"/>
      <c r="I398" s="224"/>
      <c r="J398" s="43"/>
      <c r="K398" s="43"/>
      <c r="L398" s="47"/>
      <c r="M398" s="225"/>
      <c r="N398" s="226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251</v>
      </c>
      <c r="AU398" s="20" t="s">
        <v>83</v>
      </c>
    </row>
    <row r="399" s="14" customFormat="1">
      <c r="A399" s="14"/>
      <c r="B399" s="238"/>
      <c r="C399" s="239"/>
      <c r="D399" s="229" t="s">
        <v>253</v>
      </c>
      <c r="E399" s="240" t="s">
        <v>19</v>
      </c>
      <c r="F399" s="241" t="s">
        <v>650</v>
      </c>
      <c r="G399" s="239"/>
      <c r="H399" s="242">
        <v>9.282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8" t="s">
        <v>253</v>
      </c>
      <c r="AU399" s="248" t="s">
        <v>83</v>
      </c>
      <c r="AV399" s="14" t="s">
        <v>83</v>
      </c>
      <c r="AW399" s="14" t="s">
        <v>34</v>
      </c>
      <c r="AX399" s="14" t="s">
        <v>81</v>
      </c>
      <c r="AY399" s="248" t="s">
        <v>243</v>
      </c>
    </row>
    <row r="400" s="14" customFormat="1">
      <c r="A400" s="14"/>
      <c r="B400" s="238"/>
      <c r="C400" s="239"/>
      <c r="D400" s="229" t="s">
        <v>253</v>
      </c>
      <c r="E400" s="239"/>
      <c r="F400" s="241" t="s">
        <v>661</v>
      </c>
      <c r="G400" s="239"/>
      <c r="H400" s="242">
        <v>176.358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8" t="s">
        <v>253</v>
      </c>
      <c r="AU400" s="248" t="s">
        <v>83</v>
      </c>
      <c r="AV400" s="14" t="s">
        <v>83</v>
      </c>
      <c r="AW400" s="14" t="s">
        <v>4</v>
      </c>
      <c r="AX400" s="14" t="s">
        <v>81</v>
      </c>
      <c r="AY400" s="248" t="s">
        <v>243</v>
      </c>
    </row>
    <row r="401" s="2" customFormat="1" ht="44.25" customHeight="1">
      <c r="A401" s="41"/>
      <c r="B401" s="42"/>
      <c r="C401" s="209" t="s">
        <v>662</v>
      </c>
      <c r="D401" s="209" t="s">
        <v>245</v>
      </c>
      <c r="E401" s="210" t="s">
        <v>663</v>
      </c>
      <c r="F401" s="211" t="s">
        <v>664</v>
      </c>
      <c r="G401" s="212" t="s">
        <v>181</v>
      </c>
      <c r="H401" s="213">
        <v>2.931</v>
      </c>
      <c r="I401" s="214"/>
      <c r="J401" s="215">
        <f>ROUND(I401*H401,2)</f>
        <v>0</v>
      </c>
      <c r="K401" s="211" t="s">
        <v>248</v>
      </c>
      <c r="L401" s="47"/>
      <c r="M401" s="216" t="s">
        <v>19</v>
      </c>
      <c r="N401" s="217" t="s">
        <v>44</v>
      </c>
      <c r="O401" s="87"/>
      <c r="P401" s="218">
        <f>O401*H401</f>
        <v>0</v>
      </c>
      <c r="Q401" s="218">
        <v>0</v>
      </c>
      <c r="R401" s="218">
        <f>Q401*H401</f>
        <v>0</v>
      </c>
      <c r="S401" s="218">
        <v>0</v>
      </c>
      <c r="T401" s="219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0" t="s">
        <v>249</v>
      </c>
      <c r="AT401" s="220" t="s">
        <v>245</v>
      </c>
      <c r="AU401" s="220" t="s">
        <v>83</v>
      </c>
      <c r="AY401" s="20" t="s">
        <v>243</v>
      </c>
      <c r="BE401" s="221">
        <f>IF(N401="základní",J401,0)</f>
        <v>0</v>
      </c>
      <c r="BF401" s="221">
        <f>IF(N401="snížená",J401,0)</f>
        <v>0</v>
      </c>
      <c r="BG401" s="221">
        <f>IF(N401="zákl. přenesená",J401,0)</f>
        <v>0</v>
      </c>
      <c r="BH401" s="221">
        <f>IF(N401="sníž. přenesená",J401,0)</f>
        <v>0</v>
      </c>
      <c r="BI401" s="221">
        <f>IF(N401="nulová",J401,0)</f>
        <v>0</v>
      </c>
      <c r="BJ401" s="20" t="s">
        <v>81</v>
      </c>
      <c r="BK401" s="221">
        <f>ROUND(I401*H401,2)</f>
        <v>0</v>
      </c>
      <c r="BL401" s="20" t="s">
        <v>249</v>
      </c>
      <c r="BM401" s="220" t="s">
        <v>665</v>
      </c>
    </row>
    <row r="402" s="2" customFormat="1">
      <c r="A402" s="41"/>
      <c r="B402" s="42"/>
      <c r="C402" s="43"/>
      <c r="D402" s="222" t="s">
        <v>251</v>
      </c>
      <c r="E402" s="43"/>
      <c r="F402" s="223" t="s">
        <v>666</v>
      </c>
      <c r="G402" s="43"/>
      <c r="H402" s="43"/>
      <c r="I402" s="224"/>
      <c r="J402" s="43"/>
      <c r="K402" s="43"/>
      <c r="L402" s="47"/>
      <c r="M402" s="225"/>
      <c r="N402" s="226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251</v>
      </c>
      <c r="AU402" s="20" t="s">
        <v>83</v>
      </c>
    </row>
    <row r="403" s="14" customFormat="1">
      <c r="A403" s="14"/>
      <c r="B403" s="238"/>
      <c r="C403" s="239"/>
      <c r="D403" s="229" t="s">
        <v>253</v>
      </c>
      <c r="E403" s="240" t="s">
        <v>19</v>
      </c>
      <c r="F403" s="241" t="s">
        <v>667</v>
      </c>
      <c r="G403" s="239"/>
      <c r="H403" s="242">
        <v>2.931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8" t="s">
        <v>253</v>
      </c>
      <c r="AU403" s="248" t="s">
        <v>83</v>
      </c>
      <c r="AV403" s="14" t="s">
        <v>83</v>
      </c>
      <c r="AW403" s="14" t="s">
        <v>34</v>
      </c>
      <c r="AX403" s="14" t="s">
        <v>73</v>
      </c>
      <c r="AY403" s="248" t="s">
        <v>243</v>
      </c>
    </row>
    <row r="404" s="16" customFormat="1">
      <c r="A404" s="16"/>
      <c r="B404" s="260"/>
      <c r="C404" s="261"/>
      <c r="D404" s="229" t="s">
        <v>253</v>
      </c>
      <c r="E404" s="262" t="s">
        <v>179</v>
      </c>
      <c r="F404" s="263" t="s">
        <v>259</v>
      </c>
      <c r="G404" s="261"/>
      <c r="H404" s="264">
        <v>2.931</v>
      </c>
      <c r="I404" s="265"/>
      <c r="J404" s="261"/>
      <c r="K404" s="261"/>
      <c r="L404" s="266"/>
      <c r="M404" s="267"/>
      <c r="N404" s="268"/>
      <c r="O404" s="268"/>
      <c r="P404" s="268"/>
      <c r="Q404" s="268"/>
      <c r="R404" s="268"/>
      <c r="S404" s="268"/>
      <c r="T404" s="269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70" t="s">
        <v>253</v>
      </c>
      <c r="AU404" s="270" t="s">
        <v>83</v>
      </c>
      <c r="AV404" s="16" t="s">
        <v>249</v>
      </c>
      <c r="AW404" s="16" t="s">
        <v>34</v>
      </c>
      <c r="AX404" s="16" t="s">
        <v>81</v>
      </c>
      <c r="AY404" s="270" t="s">
        <v>243</v>
      </c>
    </row>
    <row r="405" s="2" customFormat="1" ht="55.5" customHeight="1">
      <c r="A405" s="41"/>
      <c r="B405" s="42"/>
      <c r="C405" s="209" t="s">
        <v>668</v>
      </c>
      <c r="D405" s="209" t="s">
        <v>245</v>
      </c>
      <c r="E405" s="210" t="s">
        <v>669</v>
      </c>
      <c r="F405" s="211" t="s">
        <v>670</v>
      </c>
      <c r="G405" s="212" t="s">
        <v>181</v>
      </c>
      <c r="H405" s="213">
        <v>2.1269999999999998</v>
      </c>
      <c r="I405" s="214"/>
      <c r="J405" s="215">
        <f>ROUND(I405*H405,2)</f>
        <v>0</v>
      </c>
      <c r="K405" s="211" t="s">
        <v>248</v>
      </c>
      <c r="L405" s="47"/>
      <c r="M405" s="216" t="s">
        <v>19</v>
      </c>
      <c r="N405" s="217" t="s">
        <v>44</v>
      </c>
      <c r="O405" s="87"/>
      <c r="P405" s="218">
        <f>O405*H405</f>
        <v>0</v>
      </c>
      <c r="Q405" s="218">
        <v>0</v>
      </c>
      <c r="R405" s="218">
        <f>Q405*H405</f>
        <v>0</v>
      </c>
      <c r="S405" s="218">
        <v>0</v>
      </c>
      <c r="T405" s="219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0" t="s">
        <v>249</v>
      </c>
      <c r="AT405" s="220" t="s">
        <v>245</v>
      </c>
      <c r="AU405" s="220" t="s">
        <v>83</v>
      </c>
      <c r="AY405" s="20" t="s">
        <v>243</v>
      </c>
      <c r="BE405" s="221">
        <f>IF(N405="základní",J405,0)</f>
        <v>0</v>
      </c>
      <c r="BF405" s="221">
        <f>IF(N405="snížená",J405,0)</f>
        <v>0</v>
      </c>
      <c r="BG405" s="221">
        <f>IF(N405="zákl. přenesená",J405,0)</f>
        <v>0</v>
      </c>
      <c r="BH405" s="221">
        <f>IF(N405="sníž. přenesená",J405,0)</f>
        <v>0</v>
      </c>
      <c r="BI405" s="221">
        <f>IF(N405="nulová",J405,0)</f>
        <v>0</v>
      </c>
      <c r="BJ405" s="20" t="s">
        <v>81</v>
      </c>
      <c r="BK405" s="221">
        <f>ROUND(I405*H405,2)</f>
        <v>0</v>
      </c>
      <c r="BL405" s="20" t="s">
        <v>249</v>
      </c>
      <c r="BM405" s="220" t="s">
        <v>671</v>
      </c>
    </row>
    <row r="406" s="2" customFormat="1">
      <c r="A406" s="41"/>
      <c r="B406" s="42"/>
      <c r="C406" s="43"/>
      <c r="D406" s="222" t="s">
        <v>251</v>
      </c>
      <c r="E406" s="43"/>
      <c r="F406" s="223" t="s">
        <v>672</v>
      </c>
      <c r="G406" s="43"/>
      <c r="H406" s="43"/>
      <c r="I406" s="224"/>
      <c r="J406" s="43"/>
      <c r="K406" s="43"/>
      <c r="L406" s="47"/>
      <c r="M406" s="225"/>
      <c r="N406" s="226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251</v>
      </c>
      <c r="AU406" s="20" t="s">
        <v>83</v>
      </c>
    </row>
    <row r="407" s="14" customFormat="1">
      <c r="A407" s="14"/>
      <c r="B407" s="238"/>
      <c r="C407" s="239"/>
      <c r="D407" s="229" t="s">
        <v>253</v>
      </c>
      <c r="E407" s="240" t="s">
        <v>19</v>
      </c>
      <c r="F407" s="241" t="s">
        <v>673</v>
      </c>
      <c r="G407" s="239"/>
      <c r="H407" s="242">
        <v>2.1269999999999998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8" t="s">
        <v>253</v>
      </c>
      <c r="AU407" s="248" t="s">
        <v>83</v>
      </c>
      <c r="AV407" s="14" t="s">
        <v>83</v>
      </c>
      <c r="AW407" s="14" t="s">
        <v>34</v>
      </c>
      <c r="AX407" s="14" t="s">
        <v>73</v>
      </c>
      <c r="AY407" s="248" t="s">
        <v>243</v>
      </c>
    </row>
    <row r="408" s="16" customFormat="1">
      <c r="A408" s="16"/>
      <c r="B408" s="260"/>
      <c r="C408" s="261"/>
      <c r="D408" s="229" t="s">
        <v>253</v>
      </c>
      <c r="E408" s="262" t="s">
        <v>192</v>
      </c>
      <c r="F408" s="263" t="s">
        <v>259</v>
      </c>
      <c r="G408" s="261"/>
      <c r="H408" s="264">
        <v>2.1269999999999998</v>
      </c>
      <c r="I408" s="265"/>
      <c r="J408" s="261"/>
      <c r="K408" s="261"/>
      <c r="L408" s="266"/>
      <c r="M408" s="267"/>
      <c r="N408" s="268"/>
      <c r="O408" s="268"/>
      <c r="P408" s="268"/>
      <c r="Q408" s="268"/>
      <c r="R408" s="268"/>
      <c r="S408" s="268"/>
      <c r="T408" s="269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70" t="s">
        <v>253</v>
      </c>
      <c r="AU408" s="270" t="s">
        <v>83</v>
      </c>
      <c r="AV408" s="16" t="s">
        <v>249</v>
      </c>
      <c r="AW408" s="16" t="s">
        <v>34</v>
      </c>
      <c r="AX408" s="16" t="s">
        <v>81</v>
      </c>
      <c r="AY408" s="270" t="s">
        <v>243</v>
      </c>
    </row>
    <row r="409" s="2" customFormat="1" ht="44.25" customHeight="1">
      <c r="A409" s="41"/>
      <c r="B409" s="42"/>
      <c r="C409" s="209" t="s">
        <v>674</v>
      </c>
      <c r="D409" s="209" t="s">
        <v>245</v>
      </c>
      <c r="E409" s="210" t="s">
        <v>675</v>
      </c>
      <c r="F409" s="211" t="s">
        <v>676</v>
      </c>
      <c r="G409" s="212" t="s">
        <v>181</v>
      </c>
      <c r="H409" s="213">
        <v>3.3279999999999998</v>
      </c>
      <c r="I409" s="214"/>
      <c r="J409" s="215">
        <f>ROUND(I409*H409,2)</f>
        <v>0</v>
      </c>
      <c r="K409" s="211" t="s">
        <v>248</v>
      </c>
      <c r="L409" s="47"/>
      <c r="M409" s="216" t="s">
        <v>19</v>
      </c>
      <c r="N409" s="217" t="s">
        <v>44</v>
      </c>
      <c r="O409" s="87"/>
      <c r="P409" s="218">
        <f>O409*H409</f>
        <v>0</v>
      </c>
      <c r="Q409" s="218">
        <v>0</v>
      </c>
      <c r="R409" s="218">
        <f>Q409*H409</f>
        <v>0</v>
      </c>
      <c r="S409" s="218">
        <v>0</v>
      </c>
      <c r="T409" s="219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0" t="s">
        <v>249</v>
      </c>
      <c r="AT409" s="220" t="s">
        <v>245</v>
      </c>
      <c r="AU409" s="220" t="s">
        <v>83</v>
      </c>
      <c r="AY409" s="20" t="s">
        <v>243</v>
      </c>
      <c r="BE409" s="221">
        <f>IF(N409="základní",J409,0)</f>
        <v>0</v>
      </c>
      <c r="BF409" s="221">
        <f>IF(N409="snížená",J409,0)</f>
        <v>0</v>
      </c>
      <c r="BG409" s="221">
        <f>IF(N409="zákl. přenesená",J409,0)</f>
        <v>0</v>
      </c>
      <c r="BH409" s="221">
        <f>IF(N409="sníž. přenesená",J409,0)</f>
        <v>0</v>
      </c>
      <c r="BI409" s="221">
        <f>IF(N409="nulová",J409,0)</f>
        <v>0</v>
      </c>
      <c r="BJ409" s="20" t="s">
        <v>81</v>
      </c>
      <c r="BK409" s="221">
        <f>ROUND(I409*H409,2)</f>
        <v>0</v>
      </c>
      <c r="BL409" s="20" t="s">
        <v>249</v>
      </c>
      <c r="BM409" s="220" t="s">
        <v>677</v>
      </c>
    </row>
    <row r="410" s="2" customFormat="1">
      <c r="A410" s="41"/>
      <c r="B410" s="42"/>
      <c r="C410" s="43"/>
      <c r="D410" s="222" t="s">
        <v>251</v>
      </c>
      <c r="E410" s="43"/>
      <c r="F410" s="223" t="s">
        <v>678</v>
      </c>
      <c r="G410" s="43"/>
      <c r="H410" s="43"/>
      <c r="I410" s="224"/>
      <c r="J410" s="43"/>
      <c r="K410" s="43"/>
      <c r="L410" s="47"/>
      <c r="M410" s="225"/>
      <c r="N410" s="226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251</v>
      </c>
      <c r="AU410" s="20" t="s">
        <v>83</v>
      </c>
    </row>
    <row r="411" s="14" customFormat="1">
      <c r="A411" s="14"/>
      <c r="B411" s="238"/>
      <c r="C411" s="239"/>
      <c r="D411" s="229" t="s">
        <v>253</v>
      </c>
      <c r="E411" s="240" t="s">
        <v>19</v>
      </c>
      <c r="F411" s="241" t="s">
        <v>679</v>
      </c>
      <c r="G411" s="239"/>
      <c r="H411" s="242">
        <v>3.3279999999999998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8" t="s">
        <v>253</v>
      </c>
      <c r="AU411" s="248" t="s">
        <v>83</v>
      </c>
      <c r="AV411" s="14" t="s">
        <v>83</v>
      </c>
      <c r="AW411" s="14" t="s">
        <v>34</v>
      </c>
      <c r="AX411" s="14" t="s">
        <v>73</v>
      </c>
      <c r="AY411" s="248" t="s">
        <v>243</v>
      </c>
    </row>
    <row r="412" s="16" customFormat="1">
      <c r="A412" s="16"/>
      <c r="B412" s="260"/>
      <c r="C412" s="261"/>
      <c r="D412" s="229" t="s">
        <v>253</v>
      </c>
      <c r="E412" s="262" t="s">
        <v>183</v>
      </c>
      <c r="F412" s="263" t="s">
        <v>259</v>
      </c>
      <c r="G412" s="261"/>
      <c r="H412" s="264">
        <v>3.3279999999999998</v>
      </c>
      <c r="I412" s="265"/>
      <c r="J412" s="261"/>
      <c r="K412" s="261"/>
      <c r="L412" s="266"/>
      <c r="M412" s="267"/>
      <c r="N412" s="268"/>
      <c r="O412" s="268"/>
      <c r="P412" s="268"/>
      <c r="Q412" s="268"/>
      <c r="R412" s="268"/>
      <c r="S412" s="268"/>
      <c r="T412" s="269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70" t="s">
        <v>253</v>
      </c>
      <c r="AU412" s="270" t="s">
        <v>83</v>
      </c>
      <c r="AV412" s="16" t="s">
        <v>249</v>
      </c>
      <c r="AW412" s="16" t="s">
        <v>34</v>
      </c>
      <c r="AX412" s="16" t="s">
        <v>81</v>
      </c>
      <c r="AY412" s="270" t="s">
        <v>243</v>
      </c>
    </row>
    <row r="413" s="2" customFormat="1" ht="37.8" customHeight="1">
      <c r="A413" s="41"/>
      <c r="B413" s="42"/>
      <c r="C413" s="209" t="s">
        <v>680</v>
      </c>
      <c r="D413" s="209" t="s">
        <v>245</v>
      </c>
      <c r="E413" s="210" t="s">
        <v>681</v>
      </c>
      <c r="F413" s="211" t="s">
        <v>682</v>
      </c>
      <c r="G413" s="212" t="s">
        <v>181</v>
      </c>
      <c r="H413" s="213">
        <v>0.83499999999999996</v>
      </c>
      <c r="I413" s="214"/>
      <c r="J413" s="215">
        <f>ROUND(I413*H413,2)</f>
        <v>0</v>
      </c>
      <c r="K413" s="211" t="s">
        <v>248</v>
      </c>
      <c r="L413" s="47"/>
      <c r="M413" s="216" t="s">
        <v>19</v>
      </c>
      <c r="N413" s="217" t="s">
        <v>44</v>
      </c>
      <c r="O413" s="87"/>
      <c r="P413" s="218">
        <f>O413*H413</f>
        <v>0</v>
      </c>
      <c r="Q413" s="218">
        <v>0</v>
      </c>
      <c r="R413" s="218">
        <f>Q413*H413</f>
        <v>0</v>
      </c>
      <c r="S413" s="218">
        <v>0</v>
      </c>
      <c r="T413" s="219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0" t="s">
        <v>249</v>
      </c>
      <c r="AT413" s="220" t="s">
        <v>245</v>
      </c>
      <c r="AU413" s="220" t="s">
        <v>83</v>
      </c>
      <c r="AY413" s="20" t="s">
        <v>243</v>
      </c>
      <c r="BE413" s="221">
        <f>IF(N413="základní",J413,0)</f>
        <v>0</v>
      </c>
      <c r="BF413" s="221">
        <f>IF(N413="snížená",J413,0)</f>
        <v>0</v>
      </c>
      <c r="BG413" s="221">
        <f>IF(N413="zákl. přenesená",J413,0)</f>
        <v>0</v>
      </c>
      <c r="BH413" s="221">
        <f>IF(N413="sníž. přenesená",J413,0)</f>
        <v>0</v>
      </c>
      <c r="BI413" s="221">
        <f>IF(N413="nulová",J413,0)</f>
        <v>0</v>
      </c>
      <c r="BJ413" s="20" t="s">
        <v>81</v>
      </c>
      <c r="BK413" s="221">
        <f>ROUND(I413*H413,2)</f>
        <v>0</v>
      </c>
      <c r="BL413" s="20" t="s">
        <v>249</v>
      </c>
      <c r="BM413" s="220" t="s">
        <v>683</v>
      </c>
    </row>
    <row r="414" s="2" customFormat="1">
      <c r="A414" s="41"/>
      <c r="B414" s="42"/>
      <c r="C414" s="43"/>
      <c r="D414" s="222" t="s">
        <v>251</v>
      </c>
      <c r="E414" s="43"/>
      <c r="F414" s="223" t="s">
        <v>684</v>
      </c>
      <c r="G414" s="43"/>
      <c r="H414" s="43"/>
      <c r="I414" s="224"/>
      <c r="J414" s="43"/>
      <c r="K414" s="43"/>
      <c r="L414" s="47"/>
      <c r="M414" s="225"/>
      <c r="N414" s="226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251</v>
      </c>
      <c r="AU414" s="20" t="s">
        <v>83</v>
      </c>
    </row>
    <row r="415" s="14" customFormat="1">
      <c r="A415" s="14"/>
      <c r="B415" s="238"/>
      <c r="C415" s="239"/>
      <c r="D415" s="229" t="s">
        <v>253</v>
      </c>
      <c r="E415" s="240" t="s">
        <v>19</v>
      </c>
      <c r="F415" s="241" t="s">
        <v>685</v>
      </c>
      <c r="G415" s="239"/>
      <c r="H415" s="242">
        <v>0.83499999999999996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8" t="s">
        <v>253</v>
      </c>
      <c r="AU415" s="248" t="s">
        <v>83</v>
      </c>
      <c r="AV415" s="14" t="s">
        <v>83</v>
      </c>
      <c r="AW415" s="14" t="s">
        <v>34</v>
      </c>
      <c r="AX415" s="14" t="s">
        <v>73</v>
      </c>
      <c r="AY415" s="248" t="s">
        <v>243</v>
      </c>
    </row>
    <row r="416" s="16" customFormat="1">
      <c r="A416" s="16"/>
      <c r="B416" s="260"/>
      <c r="C416" s="261"/>
      <c r="D416" s="229" t="s">
        <v>253</v>
      </c>
      <c r="E416" s="262" t="s">
        <v>189</v>
      </c>
      <c r="F416" s="263" t="s">
        <v>259</v>
      </c>
      <c r="G416" s="261"/>
      <c r="H416" s="264">
        <v>0.83499999999999996</v>
      </c>
      <c r="I416" s="265"/>
      <c r="J416" s="261"/>
      <c r="K416" s="261"/>
      <c r="L416" s="266"/>
      <c r="M416" s="267"/>
      <c r="N416" s="268"/>
      <c r="O416" s="268"/>
      <c r="P416" s="268"/>
      <c r="Q416" s="268"/>
      <c r="R416" s="268"/>
      <c r="S416" s="268"/>
      <c r="T416" s="269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70" t="s">
        <v>253</v>
      </c>
      <c r="AU416" s="270" t="s">
        <v>83</v>
      </c>
      <c r="AV416" s="16" t="s">
        <v>249</v>
      </c>
      <c r="AW416" s="16" t="s">
        <v>34</v>
      </c>
      <c r="AX416" s="16" t="s">
        <v>81</v>
      </c>
      <c r="AY416" s="270" t="s">
        <v>243</v>
      </c>
    </row>
    <row r="417" s="2" customFormat="1" ht="44.25" customHeight="1">
      <c r="A417" s="41"/>
      <c r="B417" s="42"/>
      <c r="C417" s="209" t="s">
        <v>686</v>
      </c>
      <c r="D417" s="209" t="s">
        <v>245</v>
      </c>
      <c r="E417" s="210" t="s">
        <v>687</v>
      </c>
      <c r="F417" s="211" t="s">
        <v>688</v>
      </c>
      <c r="G417" s="212" t="s">
        <v>181</v>
      </c>
      <c r="H417" s="213">
        <v>0.060999999999999999</v>
      </c>
      <c r="I417" s="214"/>
      <c r="J417" s="215">
        <f>ROUND(I417*H417,2)</f>
        <v>0</v>
      </c>
      <c r="K417" s="211" t="s">
        <v>248</v>
      </c>
      <c r="L417" s="47"/>
      <c r="M417" s="216" t="s">
        <v>19</v>
      </c>
      <c r="N417" s="217" t="s">
        <v>44</v>
      </c>
      <c r="O417" s="87"/>
      <c r="P417" s="218">
        <f>O417*H417</f>
        <v>0</v>
      </c>
      <c r="Q417" s="218">
        <v>0</v>
      </c>
      <c r="R417" s="218">
        <f>Q417*H417</f>
        <v>0</v>
      </c>
      <c r="S417" s="218">
        <v>0</v>
      </c>
      <c r="T417" s="219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0" t="s">
        <v>249</v>
      </c>
      <c r="AT417" s="220" t="s">
        <v>245</v>
      </c>
      <c r="AU417" s="220" t="s">
        <v>83</v>
      </c>
      <c r="AY417" s="20" t="s">
        <v>243</v>
      </c>
      <c r="BE417" s="221">
        <f>IF(N417="základní",J417,0)</f>
        <v>0</v>
      </c>
      <c r="BF417" s="221">
        <f>IF(N417="snížená",J417,0)</f>
        <v>0</v>
      </c>
      <c r="BG417" s="221">
        <f>IF(N417="zákl. přenesená",J417,0)</f>
        <v>0</v>
      </c>
      <c r="BH417" s="221">
        <f>IF(N417="sníž. přenesená",J417,0)</f>
        <v>0</v>
      </c>
      <c r="BI417" s="221">
        <f>IF(N417="nulová",J417,0)</f>
        <v>0</v>
      </c>
      <c r="BJ417" s="20" t="s">
        <v>81</v>
      </c>
      <c r="BK417" s="221">
        <f>ROUND(I417*H417,2)</f>
        <v>0</v>
      </c>
      <c r="BL417" s="20" t="s">
        <v>249</v>
      </c>
      <c r="BM417" s="220" t="s">
        <v>689</v>
      </c>
    </row>
    <row r="418" s="2" customFormat="1">
      <c r="A418" s="41"/>
      <c r="B418" s="42"/>
      <c r="C418" s="43"/>
      <c r="D418" s="222" t="s">
        <v>251</v>
      </c>
      <c r="E418" s="43"/>
      <c r="F418" s="223" t="s">
        <v>690</v>
      </c>
      <c r="G418" s="43"/>
      <c r="H418" s="43"/>
      <c r="I418" s="224"/>
      <c r="J418" s="43"/>
      <c r="K418" s="43"/>
      <c r="L418" s="47"/>
      <c r="M418" s="225"/>
      <c r="N418" s="226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251</v>
      </c>
      <c r="AU418" s="20" t="s">
        <v>83</v>
      </c>
    </row>
    <row r="419" s="14" customFormat="1">
      <c r="A419" s="14"/>
      <c r="B419" s="238"/>
      <c r="C419" s="239"/>
      <c r="D419" s="229" t="s">
        <v>253</v>
      </c>
      <c r="E419" s="240" t="s">
        <v>19</v>
      </c>
      <c r="F419" s="241" t="s">
        <v>188</v>
      </c>
      <c r="G419" s="239"/>
      <c r="H419" s="242">
        <v>0.060999999999999999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8" t="s">
        <v>253</v>
      </c>
      <c r="AU419" s="248" t="s">
        <v>83</v>
      </c>
      <c r="AV419" s="14" t="s">
        <v>83</v>
      </c>
      <c r="AW419" s="14" t="s">
        <v>34</v>
      </c>
      <c r="AX419" s="14" t="s">
        <v>73</v>
      </c>
      <c r="AY419" s="248" t="s">
        <v>243</v>
      </c>
    </row>
    <row r="420" s="16" customFormat="1">
      <c r="A420" s="16"/>
      <c r="B420" s="260"/>
      <c r="C420" s="261"/>
      <c r="D420" s="229" t="s">
        <v>253</v>
      </c>
      <c r="E420" s="262" t="s">
        <v>186</v>
      </c>
      <c r="F420" s="263" t="s">
        <v>259</v>
      </c>
      <c r="G420" s="261"/>
      <c r="H420" s="264">
        <v>0.060999999999999999</v>
      </c>
      <c r="I420" s="265"/>
      <c r="J420" s="261"/>
      <c r="K420" s="261"/>
      <c r="L420" s="266"/>
      <c r="M420" s="267"/>
      <c r="N420" s="268"/>
      <c r="O420" s="268"/>
      <c r="P420" s="268"/>
      <c r="Q420" s="268"/>
      <c r="R420" s="268"/>
      <c r="S420" s="268"/>
      <c r="T420" s="269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70" t="s">
        <v>253</v>
      </c>
      <c r="AU420" s="270" t="s">
        <v>83</v>
      </c>
      <c r="AV420" s="16" t="s">
        <v>249</v>
      </c>
      <c r="AW420" s="16" t="s">
        <v>34</v>
      </c>
      <c r="AX420" s="16" t="s">
        <v>81</v>
      </c>
      <c r="AY420" s="270" t="s">
        <v>243</v>
      </c>
    </row>
    <row r="421" s="2" customFormat="1" ht="44.25" customHeight="1">
      <c r="A421" s="41"/>
      <c r="B421" s="42"/>
      <c r="C421" s="209" t="s">
        <v>691</v>
      </c>
      <c r="D421" s="209" t="s">
        <v>245</v>
      </c>
      <c r="E421" s="210" t="s">
        <v>692</v>
      </c>
      <c r="F421" s="211" t="s">
        <v>693</v>
      </c>
      <c r="G421" s="212" t="s">
        <v>181</v>
      </c>
      <c r="H421" s="213">
        <v>101.038</v>
      </c>
      <c r="I421" s="214"/>
      <c r="J421" s="215">
        <f>ROUND(I421*H421,2)</f>
        <v>0</v>
      </c>
      <c r="K421" s="211" t="s">
        <v>248</v>
      </c>
      <c r="L421" s="47"/>
      <c r="M421" s="216" t="s">
        <v>19</v>
      </c>
      <c r="N421" s="217" t="s">
        <v>44</v>
      </c>
      <c r="O421" s="87"/>
      <c r="P421" s="218">
        <f>O421*H421</f>
        <v>0</v>
      </c>
      <c r="Q421" s="218">
        <v>0</v>
      </c>
      <c r="R421" s="218">
        <f>Q421*H421</f>
        <v>0</v>
      </c>
      <c r="S421" s="218">
        <v>0</v>
      </c>
      <c r="T421" s="219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0" t="s">
        <v>249</v>
      </c>
      <c r="AT421" s="220" t="s">
        <v>245</v>
      </c>
      <c r="AU421" s="220" t="s">
        <v>83</v>
      </c>
      <c r="AY421" s="20" t="s">
        <v>243</v>
      </c>
      <c r="BE421" s="221">
        <f>IF(N421="základní",J421,0)</f>
        <v>0</v>
      </c>
      <c r="BF421" s="221">
        <f>IF(N421="snížená",J421,0)</f>
        <v>0</v>
      </c>
      <c r="BG421" s="221">
        <f>IF(N421="zákl. přenesená",J421,0)</f>
        <v>0</v>
      </c>
      <c r="BH421" s="221">
        <f>IF(N421="sníž. přenesená",J421,0)</f>
        <v>0</v>
      </c>
      <c r="BI421" s="221">
        <f>IF(N421="nulová",J421,0)</f>
        <v>0</v>
      </c>
      <c r="BJ421" s="20" t="s">
        <v>81</v>
      </c>
      <c r="BK421" s="221">
        <f>ROUND(I421*H421,2)</f>
        <v>0</v>
      </c>
      <c r="BL421" s="20" t="s">
        <v>249</v>
      </c>
      <c r="BM421" s="220" t="s">
        <v>694</v>
      </c>
    </row>
    <row r="422" s="2" customFormat="1">
      <c r="A422" s="41"/>
      <c r="B422" s="42"/>
      <c r="C422" s="43"/>
      <c r="D422" s="222" t="s">
        <v>251</v>
      </c>
      <c r="E422" s="43"/>
      <c r="F422" s="223" t="s">
        <v>695</v>
      </c>
      <c r="G422" s="43"/>
      <c r="H422" s="43"/>
      <c r="I422" s="224"/>
      <c r="J422" s="43"/>
      <c r="K422" s="43"/>
      <c r="L422" s="47"/>
      <c r="M422" s="225"/>
      <c r="N422" s="226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251</v>
      </c>
      <c r="AU422" s="20" t="s">
        <v>83</v>
      </c>
    </row>
    <row r="423" s="14" customFormat="1">
      <c r="A423" s="14"/>
      <c r="B423" s="238"/>
      <c r="C423" s="239"/>
      <c r="D423" s="229" t="s">
        <v>253</v>
      </c>
      <c r="E423" s="240" t="s">
        <v>19</v>
      </c>
      <c r="F423" s="241" t="s">
        <v>696</v>
      </c>
      <c r="G423" s="239"/>
      <c r="H423" s="242">
        <v>101.038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8" t="s">
        <v>253</v>
      </c>
      <c r="AU423" s="248" t="s">
        <v>83</v>
      </c>
      <c r="AV423" s="14" t="s">
        <v>83</v>
      </c>
      <c r="AW423" s="14" t="s">
        <v>34</v>
      </c>
      <c r="AX423" s="14" t="s">
        <v>81</v>
      </c>
      <c r="AY423" s="248" t="s">
        <v>243</v>
      </c>
    </row>
    <row r="424" s="12" customFormat="1" ht="22.8" customHeight="1">
      <c r="A424" s="12"/>
      <c r="B424" s="193"/>
      <c r="C424" s="194"/>
      <c r="D424" s="195" t="s">
        <v>72</v>
      </c>
      <c r="E424" s="207" t="s">
        <v>697</v>
      </c>
      <c r="F424" s="207" t="s">
        <v>698</v>
      </c>
      <c r="G424" s="194"/>
      <c r="H424" s="194"/>
      <c r="I424" s="197"/>
      <c r="J424" s="208">
        <f>BK424</f>
        <v>0</v>
      </c>
      <c r="K424" s="194"/>
      <c r="L424" s="199"/>
      <c r="M424" s="200"/>
      <c r="N424" s="201"/>
      <c r="O424" s="201"/>
      <c r="P424" s="202">
        <f>SUM(P425:P426)</f>
        <v>0</v>
      </c>
      <c r="Q424" s="201"/>
      <c r="R424" s="202">
        <f>SUM(R425:R426)</f>
        <v>0</v>
      </c>
      <c r="S424" s="201"/>
      <c r="T424" s="203">
        <f>SUM(T425:T426)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4" t="s">
        <v>81</v>
      </c>
      <c r="AT424" s="205" t="s">
        <v>72</v>
      </c>
      <c r="AU424" s="205" t="s">
        <v>81</v>
      </c>
      <c r="AY424" s="204" t="s">
        <v>243</v>
      </c>
      <c r="BK424" s="206">
        <f>SUM(BK425:BK426)</f>
        <v>0</v>
      </c>
    </row>
    <row r="425" s="2" customFormat="1" ht="66.75" customHeight="1">
      <c r="A425" s="41"/>
      <c r="B425" s="42"/>
      <c r="C425" s="209" t="s">
        <v>699</v>
      </c>
      <c r="D425" s="209" t="s">
        <v>245</v>
      </c>
      <c r="E425" s="210" t="s">
        <v>700</v>
      </c>
      <c r="F425" s="211" t="s">
        <v>701</v>
      </c>
      <c r="G425" s="212" t="s">
        <v>181</v>
      </c>
      <c r="H425" s="213">
        <v>77.293999999999997</v>
      </c>
      <c r="I425" s="214"/>
      <c r="J425" s="215">
        <f>ROUND(I425*H425,2)</f>
        <v>0</v>
      </c>
      <c r="K425" s="211" t="s">
        <v>248</v>
      </c>
      <c r="L425" s="47"/>
      <c r="M425" s="216" t="s">
        <v>19</v>
      </c>
      <c r="N425" s="217" t="s">
        <v>44</v>
      </c>
      <c r="O425" s="87"/>
      <c r="P425" s="218">
        <f>O425*H425</f>
        <v>0</v>
      </c>
      <c r="Q425" s="218">
        <v>0</v>
      </c>
      <c r="R425" s="218">
        <f>Q425*H425</f>
        <v>0</v>
      </c>
      <c r="S425" s="218">
        <v>0</v>
      </c>
      <c r="T425" s="219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0" t="s">
        <v>249</v>
      </c>
      <c r="AT425" s="220" t="s">
        <v>245</v>
      </c>
      <c r="AU425" s="220" t="s">
        <v>83</v>
      </c>
      <c r="AY425" s="20" t="s">
        <v>243</v>
      </c>
      <c r="BE425" s="221">
        <f>IF(N425="základní",J425,0)</f>
        <v>0</v>
      </c>
      <c r="BF425" s="221">
        <f>IF(N425="snížená",J425,0)</f>
        <v>0</v>
      </c>
      <c r="BG425" s="221">
        <f>IF(N425="zákl. přenesená",J425,0)</f>
        <v>0</v>
      </c>
      <c r="BH425" s="221">
        <f>IF(N425="sníž. přenesená",J425,0)</f>
        <v>0</v>
      </c>
      <c r="BI425" s="221">
        <f>IF(N425="nulová",J425,0)</f>
        <v>0</v>
      </c>
      <c r="BJ425" s="20" t="s">
        <v>81</v>
      </c>
      <c r="BK425" s="221">
        <f>ROUND(I425*H425,2)</f>
        <v>0</v>
      </c>
      <c r="BL425" s="20" t="s">
        <v>249</v>
      </c>
      <c r="BM425" s="220" t="s">
        <v>702</v>
      </c>
    </row>
    <row r="426" s="2" customFormat="1">
      <c r="A426" s="41"/>
      <c r="B426" s="42"/>
      <c r="C426" s="43"/>
      <c r="D426" s="222" t="s">
        <v>251</v>
      </c>
      <c r="E426" s="43"/>
      <c r="F426" s="223" t="s">
        <v>703</v>
      </c>
      <c r="G426" s="43"/>
      <c r="H426" s="43"/>
      <c r="I426" s="224"/>
      <c r="J426" s="43"/>
      <c r="K426" s="43"/>
      <c r="L426" s="47"/>
      <c r="M426" s="225"/>
      <c r="N426" s="226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251</v>
      </c>
      <c r="AU426" s="20" t="s">
        <v>83</v>
      </c>
    </row>
    <row r="427" s="12" customFormat="1" ht="25.92" customHeight="1">
      <c r="A427" s="12"/>
      <c r="B427" s="193"/>
      <c r="C427" s="194"/>
      <c r="D427" s="195" t="s">
        <v>72</v>
      </c>
      <c r="E427" s="196" t="s">
        <v>704</v>
      </c>
      <c r="F427" s="196" t="s">
        <v>705</v>
      </c>
      <c r="G427" s="194"/>
      <c r="H427" s="194"/>
      <c r="I427" s="197"/>
      <c r="J427" s="198">
        <f>BK427</f>
        <v>0</v>
      </c>
      <c r="K427" s="194"/>
      <c r="L427" s="199"/>
      <c r="M427" s="200"/>
      <c r="N427" s="201"/>
      <c r="O427" s="201"/>
      <c r="P427" s="202">
        <f>P428+P465+P480+P494+P549+P558+P571+P623+P698+P747</f>
        <v>0</v>
      </c>
      <c r="Q427" s="201"/>
      <c r="R427" s="202">
        <f>R428+R465+R480+R494+R549+R558+R571+R623+R698+R747</f>
        <v>5.2439639800000002</v>
      </c>
      <c r="S427" s="201"/>
      <c r="T427" s="203">
        <f>T428+T465+T480+T494+T549+T558+T571+T623+T698+T747</f>
        <v>2.92714294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4" t="s">
        <v>83</v>
      </c>
      <c r="AT427" s="205" t="s">
        <v>72</v>
      </c>
      <c r="AU427" s="205" t="s">
        <v>73</v>
      </c>
      <c r="AY427" s="204" t="s">
        <v>243</v>
      </c>
      <c r="BK427" s="206">
        <f>BK428+BK465+BK480+BK494+BK549+BK558+BK571+BK623+BK698+BK747</f>
        <v>0</v>
      </c>
    </row>
    <row r="428" s="12" customFormat="1" ht="22.8" customHeight="1">
      <c r="A428" s="12"/>
      <c r="B428" s="193"/>
      <c r="C428" s="194"/>
      <c r="D428" s="195" t="s">
        <v>72</v>
      </c>
      <c r="E428" s="207" t="s">
        <v>706</v>
      </c>
      <c r="F428" s="207" t="s">
        <v>707</v>
      </c>
      <c r="G428" s="194"/>
      <c r="H428" s="194"/>
      <c r="I428" s="197"/>
      <c r="J428" s="208">
        <f>BK428</f>
        <v>0</v>
      </c>
      <c r="K428" s="194"/>
      <c r="L428" s="199"/>
      <c r="M428" s="200"/>
      <c r="N428" s="201"/>
      <c r="O428" s="201"/>
      <c r="P428" s="202">
        <f>SUM(P429:P464)</f>
        <v>0</v>
      </c>
      <c r="Q428" s="201"/>
      <c r="R428" s="202">
        <f>SUM(R429:R464)</f>
        <v>0.34536776000000002</v>
      </c>
      <c r="S428" s="201"/>
      <c r="T428" s="203">
        <f>SUM(T429:T464)</f>
        <v>0.060817499999999997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4" t="s">
        <v>83</v>
      </c>
      <c r="AT428" s="205" t="s">
        <v>72</v>
      </c>
      <c r="AU428" s="205" t="s">
        <v>81</v>
      </c>
      <c r="AY428" s="204" t="s">
        <v>243</v>
      </c>
      <c r="BK428" s="206">
        <f>SUM(BK429:BK464)</f>
        <v>0</v>
      </c>
    </row>
    <row r="429" s="2" customFormat="1" ht="33" customHeight="1">
      <c r="A429" s="41"/>
      <c r="B429" s="42"/>
      <c r="C429" s="209" t="s">
        <v>708</v>
      </c>
      <c r="D429" s="209" t="s">
        <v>245</v>
      </c>
      <c r="E429" s="210" t="s">
        <v>709</v>
      </c>
      <c r="F429" s="211" t="s">
        <v>710</v>
      </c>
      <c r="G429" s="212" t="s">
        <v>97</v>
      </c>
      <c r="H429" s="213">
        <v>22.614999999999998</v>
      </c>
      <c r="I429" s="214"/>
      <c r="J429" s="215">
        <f>ROUND(I429*H429,2)</f>
        <v>0</v>
      </c>
      <c r="K429" s="211" t="s">
        <v>248</v>
      </c>
      <c r="L429" s="47"/>
      <c r="M429" s="216" t="s">
        <v>19</v>
      </c>
      <c r="N429" s="217" t="s">
        <v>44</v>
      </c>
      <c r="O429" s="87"/>
      <c r="P429" s="218">
        <f>O429*H429</f>
        <v>0</v>
      </c>
      <c r="Q429" s="218">
        <v>0</v>
      </c>
      <c r="R429" s="218">
        <f>Q429*H429</f>
        <v>0</v>
      </c>
      <c r="S429" s="218">
        <v>0</v>
      </c>
      <c r="T429" s="219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0" t="s">
        <v>354</v>
      </c>
      <c r="AT429" s="220" t="s">
        <v>245</v>
      </c>
      <c r="AU429" s="220" t="s">
        <v>83</v>
      </c>
      <c r="AY429" s="20" t="s">
        <v>243</v>
      </c>
      <c r="BE429" s="221">
        <f>IF(N429="základní",J429,0)</f>
        <v>0</v>
      </c>
      <c r="BF429" s="221">
        <f>IF(N429="snížená",J429,0)</f>
        <v>0</v>
      </c>
      <c r="BG429" s="221">
        <f>IF(N429="zákl. přenesená",J429,0)</f>
        <v>0</v>
      </c>
      <c r="BH429" s="221">
        <f>IF(N429="sníž. přenesená",J429,0)</f>
        <v>0</v>
      </c>
      <c r="BI429" s="221">
        <f>IF(N429="nulová",J429,0)</f>
        <v>0</v>
      </c>
      <c r="BJ429" s="20" t="s">
        <v>81</v>
      </c>
      <c r="BK429" s="221">
        <f>ROUND(I429*H429,2)</f>
        <v>0</v>
      </c>
      <c r="BL429" s="20" t="s">
        <v>354</v>
      </c>
      <c r="BM429" s="220" t="s">
        <v>711</v>
      </c>
    </row>
    <row r="430" s="2" customFormat="1">
      <c r="A430" s="41"/>
      <c r="B430" s="42"/>
      <c r="C430" s="43"/>
      <c r="D430" s="222" t="s">
        <v>251</v>
      </c>
      <c r="E430" s="43"/>
      <c r="F430" s="223" t="s">
        <v>712</v>
      </c>
      <c r="G430" s="43"/>
      <c r="H430" s="43"/>
      <c r="I430" s="224"/>
      <c r="J430" s="43"/>
      <c r="K430" s="43"/>
      <c r="L430" s="47"/>
      <c r="M430" s="225"/>
      <c r="N430" s="226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251</v>
      </c>
      <c r="AU430" s="20" t="s">
        <v>83</v>
      </c>
    </row>
    <row r="431" s="14" customFormat="1">
      <c r="A431" s="14"/>
      <c r="B431" s="238"/>
      <c r="C431" s="239"/>
      <c r="D431" s="229" t="s">
        <v>253</v>
      </c>
      <c r="E431" s="240" t="s">
        <v>19</v>
      </c>
      <c r="F431" s="241" t="s">
        <v>99</v>
      </c>
      <c r="G431" s="239"/>
      <c r="H431" s="242">
        <v>22.614999999999998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8" t="s">
        <v>253</v>
      </c>
      <c r="AU431" s="248" t="s">
        <v>83</v>
      </c>
      <c r="AV431" s="14" t="s">
        <v>83</v>
      </c>
      <c r="AW431" s="14" t="s">
        <v>34</v>
      </c>
      <c r="AX431" s="14" t="s">
        <v>81</v>
      </c>
      <c r="AY431" s="248" t="s">
        <v>243</v>
      </c>
    </row>
    <row r="432" s="2" customFormat="1" ht="16.5" customHeight="1">
      <c r="A432" s="41"/>
      <c r="B432" s="42"/>
      <c r="C432" s="271" t="s">
        <v>713</v>
      </c>
      <c r="D432" s="271" t="s">
        <v>136</v>
      </c>
      <c r="E432" s="272" t="s">
        <v>714</v>
      </c>
      <c r="F432" s="273" t="s">
        <v>715</v>
      </c>
      <c r="G432" s="274" t="s">
        <v>716</v>
      </c>
      <c r="H432" s="275">
        <v>7.915</v>
      </c>
      <c r="I432" s="276"/>
      <c r="J432" s="277">
        <f>ROUND(I432*H432,2)</f>
        <v>0</v>
      </c>
      <c r="K432" s="273" t="s">
        <v>248</v>
      </c>
      <c r="L432" s="278"/>
      <c r="M432" s="279" t="s">
        <v>19</v>
      </c>
      <c r="N432" s="280" t="s">
        <v>44</v>
      </c>
      <c r="O432" s="87"/>
      <c r="P432" s="218">
        <f>O432*H432</f>
        <v>0</v>
      </c>
      <c r="Q432" s="218">
        <v>0.001</v>
      </c>
      <c r="R432" s="218">
        <f>Q432*H432</f>
        <v>0.0079150000000000002</v>
      </c>
      <c r="S432" s="218">
        <v>0</v>
      </c>
      <c r="T432" s="219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0" t="s">
        <v>459</v>
      </c>
      <c r="AT432" s="220" t="s">
        <v>136</v>
      </c>
      <c r="AU432" s="220" t="s">
        <v>83</v>
      </c>
      <c r="AY432" s="20" t="s">
        <v>243</v>
      </c>
      <c r="BE432" s="221">
        <f>IF(N432="základní",J432,0)</f>
        <v>0</v>
      </c>
      <c r="BF432" s="221">
        <f>IF(N432="snížená",J432,0)</f>
        <v>0</v>
      </c>
      <c r="BG432" s="221">
        <f>IF(N432="zákl. přenesená",J432,0)</f>
        <v>0</v>
      </c>
      <c r="BH432" s="221">
        <f>IF(N432="sníž. přenesená",J432,0)</f>
        <v>0</v>
      </c>
      <c r="BI432" s="221">
        <f>IF(N432="nulová",J432,0)</f>
        <v>0</v>
      </c>
      <c r="BJ432" s="20" t="s">
        <v>81</v>
      </c>
      <c r="BK432" s="221">
        <f>ROUND(I432*H432,2)</f>
        <v>0</v>
      </c>
      <c r="BL432" s="20" t="s">
        <v>354</v>
      </c>
      <c r="BM432" s="220" t="s">
        <v>717</v>
      </c>
    </row>
    <row r="433" s="14" customFormat="1">
      <c r="A433" s="14"/>
      <c r="B433" s="238"/>
      <c r="C433" s="239"/>
      <c r="D433" s="229" t="s">
        <v>253</v>
      </c>
      <c r="E433" s="240" t="s">
        <v>19</v>
      </c>
      <c r="F433" s="241" t="s">
        <v>718</v>
      </c>
      <c r="G433" s="239"/>
      <c r="H433" s="242">
        <v>7.915</v>
      </c>
      <c r="I433" s="243"/>
      <c r="J433" s="239"/>
      <c r="K433" s="239"/>
      <c r="L433" s="244"/>
      <c r="M433" s="245"/>
      <c r="N433" s="246"/>
      <c r="O433" s="246"/>
      <c r="P433" s="246"/>
      <c r="Q433" s="246"/>
      <c r="R433" s="246"/>
      <c r="S433" s="246"/>
      <c r="T433" s="24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8" t="s">
        <v>253</v>
      </c>
      <c r="AU433" s="248" t="s">
        <v>83</v>
      </c>
      <c r="AV433" s="14" t="s">
        <v>83</v>
      </c>
      <c r="AW433" s="14" t="s">
        <v>34</v>
      </c>
      <c r="AX433" s="14" t="s">
        <v>81</v>
      </c>
      <c r="AY433" s="248" t="s">
        <v>243</v>
      </c>
    </row>
    <row r="434" s="2" customFormat="1" ht="24.15" customHeight="1">
      <c r="A434" s="41"/>
      <c r="B434" s="42"/>
      <c r="C434" s="209" t="s">
        <v>719</v>
      </c>
      <c r="D434" s="209" t="s">
        <v>245</v>
      </c>
      <c r="E434" s="210" t="s">
        <v>720</v>
      </c>
      <c r="F434" s="211" t="s">
        <v>721</v>
      </c>
      <c r="G434" s="212" t="s">
        <v>97</v>
      </c>
      <c r="H434" s="213">
        <v>13.515000000000001</v>
      </c>
      <c r="I434" s="214"/>
      <c r="J434" s="215">
        <f>ROUND(I434*H434,2)</f>
        <v>0</v>
      </c>
      <c r="K434" s="211" t="s">
        <v>248</v>
      </c>
      <c r="L434" s="47"/>
      <c r="M434" s="216" t="s">
        <v>19</v>
      </c>
      <c r="N434" s="217" t="s">
        <v>44</v>
      </c>
      <c r="O434" s="87"/>
      <c r="P434" s="218">
        <f>O434*H434</f>
        <v>0</v>
      </c>
      <c r="Q434" s="218">
        <v>0</v>
      </c>
      <c r="R434" s="218">
        <f>Q434*H434</f>
        <v>0</v>
      </c>
      <c r="S434" s="218">
        <v>0.0044999999999999997</v>
      </c>
      <c r="T434" s="219">
        <f>S434*H434</f>
        <v>0.060817499999999997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0" t="s">
        <v>354</v>
      </c>
      <c r="AT434" s="220" t="s">
        <v>245</v>
      </c>
      <c r="AU434" s="220" t="s">
        <v>83</v>
      </c>
      <c r="AY434" s="20" t="s">
        <v>243</v>
      </c>
      <c r="BE434" s="221">
        <f>IF(N434="základní",J434,0)</f>
        <v>0</v>
      </c>
      <c r="BF434" s="221">
        <f>IF(N434="snížená",J434,0)</f>
        <v>0</v>
      </c>
      <c r="BG434" s="221">
        <f>IF(N434="zákl. přenesená",J434,0)</f>
        <v>0</v>
      </c>
      <c r="BH434" s="221">
        <f>IF(N434="sníž. přenesená",J434,0)</f>
        <v>0</v>
      </c>
      <c r="BI434" s="221">
        <f>IF(N434="nulová",J434,0)</f>
        <v>0</v>
      </c>
      <c r="BJ434" s="20" t="s">
        <v>81</v>
      </c>
      <c r="BK434" s="221">
        <f>ROUND(I434*H434,2)</f>
        <v>0</v>
      </c>
      <c r="BL434" s="20" t="s">
        <v>354</v>
      </c>
      <c r="BM434" s="220" t="s">
        <v>722</v>
      </c>
    </row>
    <row r="435" s="2" customFormat="1">
      <c r="A435" s="41"/>
      <c r="B435" s="42"/>
      <c r="C435" s="43"/>
      <c r="D435" s="222" t="s">
        <v>251</v>
      </c>
      <c r="E435" s="43"/>
      <c r="F435" s="223" t="s">
        <v>723</v>
      </c>
      <c r="G435" s="43"/>
      <c r="H435" s="43"/>
      <c r="I435" s="224"/>
      <c r="J435" s="43"/>
      <c r="K435" s="43"/>
      <c r="L435" s="47"/>
      <c r="M435" s="225"/>
      <c r="N435" s="226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251</v>
      </c>
      <c r="AU435" s="20" t="s">
        <v>83</v>
      </c>
    </row>
    <row r="436" s="13" customFormat="1">
      <c r="A436" s="13"/>
      <c r="B436" s="227"/>
      <c r="C436" s="228"/>
      <c r="D436" s="229" t="s">
        <v>253</v>
      </c>
      <c r="E436" s="230" t="s">
        <v>19</v>
      </c>
      <c r="F436" s="231" t="s">
        <v>457</v>
      </c>
      <c r="G436" s="228"/>
      <c r="H436" s="230" t="s">
        <v>19</v>
      </c>
      <c r="I436" s="232"/>
      <c r="J436" s="228"/>
      <c r="K436" s="228"/>
      <c r="L436" s="233"/>
      <c r="M436" s="234"/>
      <c r="N436" s="235"/>
      <c r="O436" s="235"/>
      <c r="P436" s="235"/>
      <c r="Q436" s="235"/>
      <c r="R436" s="235"/>
      <c r="S436" s="235"/>
      <c r="T436" s="23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7" t="s">
        <v>253</v>
      </c>
      <c r="AU436" s="237" t="s">
        <v>83</v>
      </c>
      <c r="AV436" s="13" t="s">
        <v>81</v>
      </c>
      <c r="AW436" s="13" t="s">
        <v>34</v>
      </c>
      <c r="AX436" s="13" t="s">
        <v>73</v>
      </c>
      <c r="AY436" s="237" t="s">
        <v>243</v>
      </c>
    </row>
    <row r="437" s="14" customFormat="1">
      <c r="A437" s="14"/>
      <c r="B437" s="238"/>
      <c r="C437" s="239"/>
      <c r="D437" s="229" t="s">
        <v>253</v>
      </c>
      <c r="E437" s="240" t="s">
        <v>19</v>
      </c>
      <c r="F437" s="241" t="s">
        <v>95</v>
      </c>
      <c r="G437" s="239"/>
      <c r="H437" s="242">
        <v>13.515000000000001</v>
      </c>
      <c r="I437" s="243"/>
      <c r="J437" s="239"/>
      <c r="K437" s="239"/>
      <c r="L437" s="244"/>
      <c r="M437" s="245"/>
      <c r="N437" s="246"/>
      <c r="O437" s="246"/>
      <c r="P437" s="246"/>
      <c r="Q437" s="246"/>
      <c r="R437" s="246"/>
      <c r="S437" s="246"/>
      <c r="T437" s="24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8" t="s">
        <v>253</v>
      </c>
      <c r="AU437" s="248" t="s">
        <v>83</v>
      </c>
      <c r="AV437" s="14" t="s">
        <v>83</v>
      </c>
      <c r="AW437" s="14" t="s">
        <v>34</v>
      </c>
      <c r="AX437" s="14" t="s">
        <v>81</v>
      </c>
      <c r="AY437" s="248" t="s">
        <v>243</v>
      </c>
    </row>
    <row r="438" s="2" customFormat="1" ht="24.15" customHeight="1">
      <c r="A438" s="41"/>
      <c r="B438" s="42"/>
      <c r="C438" s="209" t="s">
        <v>724</v>
      </c>
      <c r="D438" s="209" t="s">
        <v>245</v>
      </c>
      <c r="E438" s="210" t="s">
        <v>725</v>
      </c>
      <c r="F438" s="211" t="s">
        <v>726</v>
      </c>
      <c r="G438" s="212" t="s">
        <v>97</v>
      </c>
      <c r="H438" s="213">
        <v>45.229999999999997</v>
      </c>
      <c r="I438" s="214"/>
      <c r="J438" s="215">
        <f>ROUND(I438*H438,2)</f>
        <v>0</v>
      </c>
      <c r="K438" s="211" t="s">
        <v>248</v>
      </c>
      <c r="L438" s="47"/>
      <c r="M438" s="216" t="s">
        <v>19</v>
      </c>
      <c r="N438" s="217" t="s">
        <v>44</v>
      </c>
      <c r="O438" s="87"/>
      <c r="P438" s="218">
        <f>O438*H438</f>
        <v>0</v>
      </c>
      <c r="Q438" s="218">
        <v>0.00040000000000000002</v>
      </c>
      <c r="R438" s="218">
        <f>Q438*H438</f>
        <v>0.018092</v>
      </c>
      <c r="S438" s="218">
        <v>0</v>
      </c>
      <c r="T438" s="219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0" t="s">
        <v>354</v>
      </c>
      <c r="AT438" s="220" t="s">
        <v>245</v>
      </c>
      <c r="AU438" s="220" t="s">
        <v>83</v>
      </c>
      <c r="AY438" s="20" t="s">
        <v>243</v>
      </c>
      <c r="BE438" s="221">
        <f>IF(N438="základní",J438,0)</f>
        <v>0</v>
      </c>
      <c r="BF438" s="221">
        <f>IF(N438="snížená",J438,0)</f>
        <v>0</v>
      </c>
      <c r="BG438" s="221">
        <f>IF(N438="zákl. přenesená",J438,0)</f>
        <v>0</v>
      </c>
      <c r="BH438" s="221">
        <f>IF(N438="sníž. přenesená",J438,0)</f>
        <v>0</v>
      </c>
      <c r="BI438" s="221">
        <f>IF(N438="nulová",J438,0)</f>
        <v>0</v>
      </c>
      <c r="BJ438" s="20" t="s">
        <v>81</v>
      </c>
      <c r="BK438" s="221">
        <f>ROUND(I438*H438,2)</f>
        <v>0</v>
      </c>
      <c r="BL438" s="20" t="s">
        <v>354</v>
      </c>
      <c r="BM438" s="220" t="s">
        <v>727</v>
      </c>
    </row>
    <row r="439" s="2" customFormat="1">
      <c r="A439" s="41"/>
      <c r="B439" s="42"/>
      <c r="C439" s="43"/>
      <c r="D439" s="222" t="s">
        <v>251</v>
      </c>
      <c r="E439" s="43"/>
      <c r="F439" s="223" t="s">
        <v>728</v>
      </c>
      <c r="G439" s="43"/>
      <c r="H439" s="43"/>
      <c r="I439" s="224"/>
      <c r="J439" s="43"/>
      <c r="K439" s="43"/>
      <c r="L439" s="47"/>
      <c r="M439" s="225"/>
      <c r="N439" s="226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251</v>
      </c>
      <c r="AU439" s="20" t="s">
        <v>83</v>
      </c>
    </row>
    <row r="440" s="13" customFormat="1">
      <c r="A440" s="13"/>
      <c r="B440" s="227"/>
      <c r="C440" s="228"/>
      <c r="D440" s="229" t="s">
        <v>253</v>
      </c>
      <c r="E440" s="230" t="s">
        <v>19</v>
      </c>
      <c r="F440" s="231" t="s">
        <v>563</v>
      </c>
      <c r="G440" s="228"/>
      <c r="H440" s="230" t="s">
        <v>19</v>
      </c>
      <c r="I440" s="232"/>
      <c r="J440" s="228"/>
      <c r="K440" s="228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253</v>
      </c>
      <c r="AU440" s="237" t="s">
        <v>83</v>
      </c>
      <c r="AV440" s="13" t="s">
        <v>81</v>
      </c>
      <c r="AW440" s="13" t="s">
        <v>34</v>
      </c>
      <c r="AX440" s="13" t="s">
        <v>73</v>
      </c>
      <c r="AY440" s="237" t="s">
        <v>243</v>
      </c>
    </row>
    <row r="441" s="14" customFormat="1">
      <c r="A441" s="14"/>
      <c r="B441" s="238"/>
      <c r="C441" s="239"/>
      <c r="D441" s="229" t="s">
        <v>253</v>
      </c>
      <c r="E441" s="240" t="s">
        <v>19</v>
      </c>
      <c r="F441" s="241" t="s">
        <v>564</v>
      </c>
      <c r="G441" s="239"/>
      <c r="H441" s="242">
        <v>11.513999999999999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8" t="s">
        <v>253</v>
      </c>
      <c r="AU441" s="248" t="s">
        <v>83</v>
      </c>
      <c r="AV441" s="14" t="s">
        <v>83</v>
      </c>
      <c r="AW441" s="14" t="s">
        <v>34</v>
      </c>
      <c r="AX441" s="14" t="s">
        <v>73</v>
      </c>
      <c r="AY441" s="248" t="s">
        <v>243</v>
      </c>
    </row>
    <row r="442" s="13" customFormat="1">
      <c r="A442" s="13"/>
      <c r="B442" s="227"/>
      <c r="C442" s="228"/>
      <c r="D442" s="229" t="s">
        <v>253</v>
      </c>
      <c r="E442" s="230" t="s">
        <v>19</v>
      </c>
      <c r="F442" s="231" t="s">
        <v>565</v>
      </c>
      <c r="G442" s="228"/>
      <c r="H442" s="230" t="s">
        <v>19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253</v>
      </c>
      <c r="AU442" s="237" t="s">
        <v>83</v>
      </c>
      <c r="AV442" s="13" t="s">
        <v>81</v>
      </c>
      <c r="AW442" s="13" t="s">
        <v>34</v>
      </c>
      <c r="AX442" s="13" t="s">
        <v>73</v>
      </c>
      <c r="AY442" s="237" t="s">
        <v>243</v>
      </c>
    </row>
    <row r="443" s="14" customFormat="1">
      <c r="A443" s="14"/>
      <c r="B443" s="238"/>
      <c r="C443" s="239"/>
      <c r="D443" s="229" t="s">
        <v>253</v>
      </c>
      <c r="E443" s="240" t="s">
        <v>19</v>
      </c>
      <c r="F443" s="241" t="s">
        <v>566</v>
      </c>
      <c r="G443" s="239"/>
      <c r="H443" s="242">
        <v>2.0009999999999999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253</v>
      </c>
      <c r="AU443" s="248" t="s">
        <v>83</v>
      </c>
      <c r="AV443" s="14" t="s">
        <v>83</v>
      </c>
      <c r="AW443" s="14" t="s">
        <v>34</v>
      </c>
      <c r="AX443" s="14" t="s">
        <v>73</v>
      </c>
      <c r="AY443" s="248" t="s">
        <v>243</v>
      </c>
    </row>
    <row r="444" s="13" customFormat="1">
      <c r="A444" s="13"/>
      <c r="B444" s="227"/>
      <c r="C444" s="228"/>
      <c r="D444" s="229" t="s">
        <v>253</v>
      </c>
      <c r="E444" s="230" t="s">
        <v>19</v>
      </c>
      <c r="F444" s="231" t="s">
        <v>729</v>
      </c>
      <c r="G444" s="228"/>
      <c r="H444" s="230" t="s">
        <v>19</v>
      </c>
      <c r="I444" s="232"/>
      <c r="J444" s="228"/>
      <c r="K444" s="228"/>
      <c r="L444" s="233"/>
      <c r="M444" s="234"/>
      <c r="N444" s="235"/>
      <c r="O444" s="235"/>
      <c r="P444" s="235"/>
      <c r="Q444" s="235"/>
      <c r="R444" s="235"/>
      <c r="S444" s="235"/>
      <c r="T444" s="23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7" t="s">
        <v>253</v>
      </c>
      <c r="AU444" s="237" t="s">
        <v>83</v>
      </c>
      <c r="AV444" s="13" t="s">
        <v>81</v>
      </c>
      <c r="AW444" s="13" t="s">
        <v>34</v>
      </c>
      <c r="AX444" s="13" t="s">
        <v>73</v>
      </c>
      <c r="AY444" s="237" t="s">
        <v>243</v>
      </c>
    </row>
    <row r="445" s="14" customFormat="1">
      <c r="A445" s="14"/>
      <c r="B445" s="238"/>
      <c r="C445" s="239"/>
      <c r="D445" s="229" t="s">
        <v>253</v>
      </c>
      <c r="E445" s="240" t="s">
        <v>19</v>
      </c>
      <c r="F445" s="241" t="s">
        <v>619</v>
      </c>
      <c r="G445" s="239"/>
      <c r="H445" s="242">
        <v>9.0999999999999996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8" t="s">
        <v>253</v>
      </c>
      <c r="AU445" s="248" t="s">
        <v>83</v>
      </c>
      <c r="AV445" s="14" t="s">
        <v>83</v>
      </c>
      <c r="AW445" s="14" t="s">
        <v>34</v>
      </c>
      <c r="AX445" s="14" t="s">
        <v>73</v>
      </c>
      <c r="AY445" s="248" t="s">
        <v>243</v>
      </c>
    </row>
    <row r="446" s="15" customFormat="1">
      <c r="A446" s="15"/>
      <c r="B446" s="249"/>
      <c r="C446" s="250"/>
      <c r="D446" s="229" t="s">
        <v>253</v>
      </c>
      <c r="E446" s="251" t="s">
        <v>99</v>
      </c>
      <c r="F446" s="252" t="s">
        <v>257</v>
      </c>
      <c r="G446" s="250"/>
      <c r="H446" s="253">
        <v>22.614999999999998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9" t="s">
        <v>253</v>
      </c>
      <c r="AU446" s="259" t="s">
        <v>83</v>
      </c>
      <c r="AV446" s="15" t="s">
        <v>258</v>
      </c>
      <c r="AW446" s="15" t="s">
        <v>34</v>
      </c>
      <c r="AX446" s="15" t="s">
        <v>73</v>
      </c>
      <c r="AY446" s="259" t="s">
        <v>243</v>
      </c>
    </row>
    <row r="447" s="13" customFormat="1">
      <c r="A447" s="13"/>
      <c r="B447" s="227"/>
      <c r="C447" s="228"/>
      <c r="D447" s="229" t="s">
        <v>253</v>
      </c>
      <c r="E447" s="230" t="s">
        <v>19</v>
      </c>
      <c r="F447" s="231" t="s">
        <v>730</v>
      </c>
      <c r="G447" s="228"/>
      <c r="H447" s="230" t="s">
        <v>19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253</v>
      </c>
      <c r="AU447" s="237" t="s">
        <v>83</v>
      </c>
      <c r="AV447" s="13" t="s">
        <v>81</v>
      </c>
      <c r="AW447" s="13" t="s">
        <v>34</v>
      </c>
      <c r="AX447" s="13" t="s">
        <v>73</v>
      </c>
      <c r="AY447" s="237" t="s">
        <v>243</v>
      </c>
    </row>
    <row r="448" s="14" customFormat="1">
      <c r="A448" s="14"/>
      <c r="B448" s="238"/>
      <c r="C448" s="239"/>
      <c r="D448" s="229" t="s">
        <v>253</v>
      </c>
      <c r="E448" s="240" t="s">
        <v>19</v>
      </c>
      <c r="F448" s="241" t="s">
        <v>99</v>
      </c>
      <c r="G448" s="239"/>
      <c r="H448" s="242">
        <v>22.614999999999998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8" t="s">
        <v>253</v>
      </c>
      <c r="AU448" s="248" t="s">
        <v>83</v>
      </c>
      <c r="AV448" s="14" t="s">
        <v>83</v>
      </c>
      <c r="AW448" s="14" t="s">
        <v>34</v>
      </c>
      <c r="AX448" s="14" t="s">
        <v>73</v>
      </c>
      <c r="AY448" s="248" t="s">
        <v>243</v>
      </c>
    </row>
    <row r="449" s="15" customFormat="1">
      <c r="A449" s="15"/>
      <c r="B449" s="249"/>
      <c r="C449" s="250"/>
      <c r="D449" s="229" t="s">
        <v>253</v>
      </c>
      <c r="E449" s="251" t="s">
        <v>19</v>
      </c>
      <c r="F449" s="252" t="s">
        <v>257</v>
      </c>
      <c r="G449" s="250"/>
      <c r="H449" s="253">
        <v>22.614999999999998</v>
      </c>
      <c r="I449" s="254"/>
      <c r="J449" s="250"/>
      <c r="K449" s="250"/>
      <c r="L449" s="255"/>
      <c r="M449" s="256"/>
      <c r="N449" s="257"/>
      <c r="O449" s="257"/>
      <c r="P449" s="257"/>
      <c r="Q449" s="257"/>
      <c r="R449" s="257"/>
      <c r="S449" s="257"/>
      <c r="T449" s="258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9" t="s">
        <v>253</v>
      </c>
      <c r="AU449" s="259" t="s">
        <v>83</v>
      </c>
      <c r="AV449" s="15" t="s">
        <v>258</v>
      </c>
      <c r="AW449" s="15" t="s">
        <v>34</v>
      </c>
      <c r="AX449" s="15" t="s">
        <v>73</v>
      </c>
      <c r="AY449" s="259" t="s">
        <v>243</v>
      </c>
    </row>
    <row r="450" s="16" customFormat="1">
      <c r="A450" s="16"/>
      <c r="B450" s="260"/>
      <c r="C450" s="261"/>
      <c r="D450" s="229" t="s">
        <v>253</v>
      </c>
      <c r="E450" s="262" t="s">
        <v>19</v>
      </c>
      <c r="F450" s="263" t="s">
        <v>259</v>
      </c>
      <c r="G450" s="261"/>
      <c r="H450" s="264">
        <v>45.229999999999997</v>
      </c>
      <c r="I450" s="265"/>
      <c r="J450" s="261"/>
      <c r="K450" s="261"/>
      <c r="L450" s="266"/>
      <c r="M450" s="267"/>
      <c r="N450" s="268"/>
      <c r="O450" s="268"/>
      <c r="P450" s="268"/>
      <c r="Q450" s="268"/>
      <c r="R450" s="268"/>
      <c r="S450" s="268"/>
      <c r="T450" s="269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70" t="s">
        <v>253</v>
      </c>
      <c r="AU450" s="270" t="s">
        <v>83</v>
      </c>
      <c r="AV450" s="16" t="s">
        <v>249</v>
      </c>
      <c r="AW450" s="16" t="s">
        <v>34</v>
      </c>
      <c r="AX450" s="16" t="s">
        <v>81</v>
      </c>
      <c r="AY450" s="270" t="s">
        <v>243</v>
      </c>
    </row>
    <row r="451" s="2" customFormat="1" ht="49.05" customHeight="1">
      <c r="A451" s="41"/>
      <c r="B451" s="42"/>
      <c r="C451" s="271" t="s">
        <v>731</v>
      </c>
      <c r="D451" s="271" t="s">
        <v>136</v>
      </c>
      <c r="E451" s="272" t="s">
        <v>732</v>
      </c>
      <c r="F451" s="273" t="s">
        <v>733</v>
      </c>
      <c r="G451" s="274" t="s">
        <v>97</v>
      </c>
      <c r="H451" s="275">
        <v>27.138000000000002</v>
      </c>
      <c r="I451" s="276"/>
      <c r="J451" s="277">
        <f>ROUND(I451*H451,2)</f>
        <v>0</v>
      </c>
      <c r="K451" s="273" t="s">
        <v>248</v>
      </c>
      <c r="L451" s="278"/>
      <c r="M451" s="279" t="s">
        <v>19</v>
      </c>
      <c r="N451" s="280" t="s">
        <v>44</v>
      </c>
      <c r="O451" s="87"/>
      <c r="P451" s="218">
        <f>O451*H451</f>
        <v>0</v>
      </c>
      <c r="Q451" s="218">
        <v>0.0053</v>
      </c>
      <c r="R451" s="218">
        <f>Q451*H451</f>
        <v>0.1438314</v>
      </c>
      <c r="S451" s="218">
        <v>0</v>
      </c>
      <c r="T451" s="219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0" t="s">
        <v>459</v>
      </c>
      <c r="AT451" s="220" t="s">
        <v>136</v>
      </c>
      <c r="AU451" s="220" t="s">
        <v>83</v>
      </c>
      <c r="AY451" s="20" t="s">
        <v>243</v>
      </c>
      <c r="BE451" s="221">
        <f>IF(N451="základní",J451,0)</f>
        <v>0</v>
      </c>
      <c r="BF451" s="221">
        <f>IF(N451="snížená",J451,0)</f>
        <v>0</v>
      </c>
      <c r="BG451" s="221">
        <f>IF(N451="zákl. přenesená",J451,0)</f>
        <v>0</v>
      </c>
      <c r="BH451" s="221">
        <f>IF(N451="sníž. přenesená",J451,0)</f>
        <v>0</v>
      </c>
      <c r="BI451" s="221">
        <f>IF(N451="nulová",J451,0)</f>
        <v>0</v>
      </c>
      <c r="BJ451" s="20" t="s">
        <v>81</v>
      </c>
      <c r="BK451" s="221">
        <f>ROUND(I451*H451,2)</f>
        <v>0</v>
      </c>
      <c r="BL451" s="20" t="s">
        <v>354</v>
      </c>
      <c r="BM451" s="220" t="s">
        <v>734</v>
      </c>
    </row>
    <row r="452" s="14" customFormat="1">
      <c r="A452" s="14"/>
      <c r="B452" s="238"/>
      <c r="C452" s="239"/>
      <c r="D452" s="229" t="s">
        <v>253</v>
      </c>
      <c r="E452" s="240" t="s">
        <v>19</v>
      </c>
      <c r="F452" s="241" t="s">
        <v>735</v>
      </c>
      <c r="G452" s="239"/>
      <c r="H452" s="242">
        <v>27.138000000000002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8" t="s">
        <v>253</v>
      </c>
      <c r="AU452" s="248" t="s">
        <v>83</v>
      </c>
      <c r="AV452" s="14" t="s">
        <v>83</v>
      </c>
      <c r="AW452" s="14" t="s">
        <v>34</v>
      </c>
      <c r="AX452" s="14" t="s">
        <v>81</v>
      </c>
      <c r="AY452" s="248" t="s">
        <v>243</v>
      </c>
    </row>
    <row r="453" s="2" customFormat="1" ht="49.05" customHeight="1">
      <c r="A453" s="41"/>
      <c r="B453" s="42"/>
      <c r="C453" s="271" t="s">
        <v>736</v>
      </c>
      <c r="D453" s="271" t="s">
        <v>136</v>
      </c>
      <c r="E453" s="272" t="s">
        <v>737</v>
      </c>
      <c r="F453" s="273" t="s">
        <v>738</v>
      </c>
      <c r="G453" s="274" t="s">
        <v>97</v>
      </c>
      <c r="H453" s="275">
        <v>27.138000000000002</v>
      </c>
      <c r="I453" s="276"/>
      <c r="J453" s="277">
        <f>ROUND(I453*H453,2)</f>
        <v>0</v>
      </c>
      <c r="K453" s="273" t="s">
        <v>248</v>
      </c>
      <c r="L453" s="278"/>
      <c r="M453" s="279" t="s">
        <v>19</v>
      </c>
      <c r="N453" s="280" t="s">
        <v>44</v>
      </c>
      <c r="O453" s="87"/>
      <c r="P453" s="218">
        <f>O453*H453</f>
        <v>0</v>
      </c>
      <c r="Q453" s="218">
        <v>0.0054000000000000003</v>
      </c>
      <c r="R453" s="218">
        <f>Q453*H453</f>
        <v>0.14654520000000001</v>
      </c>
      <c r="S453" s="218">
        <v>0</v>
      </c>
      <c r="T453" s="219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0" t="s">
        <v>459</v>
      </c>
      <c r="AT453" s="220" t="s">
        <v>136</v>
      </c>
      <c r="AU453" s="220" t="s">
        <v>83</v>
      </c>
      <c r="AY453" s="20" t="s">
        <v>243</v>
      </c>
      <c r="BE453" s="221">
        <f>IF(N453="základní",J453,0)</f>
        <v>0</v>
      </c>
      <c r="BF453" s="221">
        <f>IF(N453="snížená",J453,0)</f>
        <v>0</v>
      </c>
      <c r="BG453" s="221">
        <f>IF(N453="zákl. přenesená",J453,0)</f>
        <v>0</v>
      </c>
      <c r="BH453" s="221">
        <f>IF(N453="sníž. přenesená",J453,0)</f>
        <v>0</v>
      </c>
      <c r="BI453" s="221">
        <f>IF(N453="nulová",J453,0)</f>
        <v>0</v>
      </c>
      <c r="BJ453" s="20" t="s">
        <v>81</v>
      </c>
      <c r="BK453" s="221">
        <f>ROUND(I453*H453,2)</f>
        <v>0</v>
      </c>
      <c r="BL453" s="20" t="s">
        <v>354</v>
      </c>
      <c r="BM453" s="220" t="s">
        <v>739</v>
      </c>
    </row>
    <row r="454" s="14" customFormat="1">
      <c r="A454" s="14"/>
      <c r="B454" s="238"/>
      <c r="C454" s="239"/>
      <c r="D454" s="229" t="s">
        <v>253</v>
      </c>
      <c r="E454" s="240" t="s">
        <v>19</v>
      </c>
      <c r="F454" s="241" t="s">
        <v>735</v>
      </c>
      <c r="G454" s="239"/>
      <c r="H454" s="242">
        <v>27.138000000000002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8" t="s">
        <v>253</v>
      </c>
      <c r="AU454" s="248" t="s">
        <v>83</v>
      </c>
      <c r="AV454" s="14" t="s">
        <v>83</v>
      </c>
      <c r="AW454" s="14" t="s">
        <v>34</v>
      </c>
      <c r="AX454" s="14" t="s">
        <v>81</v>
      </c>
      <c r="AY454" s="248" t="s">
        <v>243</v>
      </c>
    </row>
    <row r="455" s="2" customFormat="1" ht="44.25" customHeight="1">
      <c r="A455" s="41"/>
      <c r="B455" s="42"/>
      <c r="C455" s="209" t="s">
        <v>740</v>
      </c>
      <c r="D455" s="209" t="s">
        <v>245</v>
      </c>
      <c r="E455" s="210" t="s">
        <v>741</v>
      </c>
      <c r="F455" s="211" t="s">
        <v>742</v>
      </c>
      <c r="G455" s="212" t="s">
        <v>97</v>
      </c>
      <c r="H455" s="213">
        <v>14.384</v>
      </c>
      <c r="I455" s="214"/>
      <c r="J455" s="215">
        <f>ROUND(I455*H455,2)</f>
        <v>0</v>
      </c>
      <c r="K455" s="211" t="s">
        <v>248</v>
      </c>
      <c r="L455" s="47"/>
      <c r="M455" s="216" t="s">
        <v>19</v>
      </c>
      <c r="N455" s="217" t="s">
        <v>44</v>
      </c>
      <c r="O455" s="87"/>
      <c r="P455" s="218">
        <f>O455*H455</f>
        <v>0</v>
      </c>
      <c r="Q455" s="218">
        <v>0.00199</v>
      </c>
      <c r="R455" s="218">
        <f>Q455*H455</f>
        <v>0.028624159999999999</v>
      </c>
      <c r="S455" s="218">
        <v>0</v>
      </c>
      <c r="T455" s="219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0" t="s">
        <v>354</v>
      </c>
      <c r="AT455" s="220" t="s">
        <v>245</v>
      </c>
      <c r="AU455" s="220" t="s">
        <v>83</v>
      </c>
      <c r="AY455" s="20" t="s">
        <v>243</v>
      </c>
      <c r="BE455" s="221">
        <f>IF(N455="základní",J455,0)</f>
        <v>0</v>
      </c>
      <c r="BF455" s="221">
        <f>IF(N455="snížená",J455,0)</f>
        <v>0</v>
      </c>
      <c r="BG455" s="221">
        <f>IF(N455="zákl. přenesená",J455,0)</f>
        <v>0</v>
      </c>
      <c r="BH455" s="221">
        <f>IF(N455="sníž. přenesená",J455,0)</f>
        <v>0</v>
      </c>
      <c r="BI455" s="221">
        <f>IF(N455="nulová",J455,0)</f>
        <v>0</v>
      </c>
      <c r="BJ455" s="20" t="s">
        <v>81</v>
      </c>
      <c r="BK455" s="221">
        <f>ROUND(I455*H455,2)</f>
        <v>0</v>
      </c>
      <c r="BL455" s="20" t="s">
        <v>354</v>
      </c>
      <c r="BM455" s="220" t="s">
        <v>743</v>
      </c>
    </row>
    <row r="456" s="2" customFormat="1">
      <c r="A456" s="41"/>
      <c r="B456" s="42"/>
      <c r="C456" s="43"/>
      <c r="D456" s="222" t="s">
        <v>251</v>
      </c>
      <c r="E456" s="43"/>
      <c r="F456" s="223" t="s">
        <v>744</v>
      </c>
      <c r="G456" s="43"/>
      <c r="H456" s="43"/>
      <c r="I456" s="224"/>
      <c r="J456" s="43"/>
      <c r="K456" s="43"/>
      <c r="L456" s="47"/>
      <c r="M456" s="225"/>
      <c r="N456" s="226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251</v>
      </c>
      <c r="AU456" s="20" t="s">
        <v>83</v>
      </c>
    </row>
    <row r="457" s="13" customFormat="1">
      <c r="A457" s="13"/>
      <c r="B457" s="227"/>
      <c r="C457" s="228"/>
      <c r="D457" s="229" t="s">
        <v>253</v>
      </c>
      <c r="E457" s="230" t="s">
        <v>19</v>
      </c>
      <c r="F457" s="231" t="s">
        <v>745</v>
      </c>
      <c r="G457" s="228"/>
      <c r="H457" s="230" t="s">
        <v>19</v>
      </c>
      <c r="I457" s="232"/>
      <c r="J457" s="228"/>
      <c r="K457" s="228"/>
      <c r="L457" s="233"/>
      <c r="M457" s="234"/>
      <c r="N457" s="235"/>
      <c r="O457" s="235"/>
      <c r="P457" s="235"/>
      <c r="Q457" s="235"/>
      <c r="R457" s="235"/>
      <c r="S457" s="235"/>
      <c r="T457" s="23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7" t="s">
        <v>253</v>
      </c>
      <c r="AU457" s="237" t="s">
        <v>83</v>
      </c>
      <c r="AV457" s="13" t="s">
        <v>81</v>
      </c>
      <c r="AW457" s="13" t="s">
        <v>34</v>
      </c>
      <c r="AX457" s="13" t="s">
        <v>73</v>
      </c>
      <c r="AY457" s="237" t="s">
        <v>243</v>
      </c>
    </row>
    <row r="458" s="14" customFormat="1">
      <c r="A458" s="14"/>
      <c r="B458" s="238"/>
      <c r="C458" s="239"/>
      <c r="D458" s="229" t="s">
        <v>253</v>
      </c>
      <c r="E458" s="240" t="s">
        <v>19</v>
      </c>
      <c r="F458" s="241" t="s">
        <v>746</v>
      </c>
      <c r="G458" s="239"/>
      <c r="H458" s="242">
        <v>11.715999999999999</v>
      </c>
      <c r="I458" s="243"/>
      <c r="J458" s="239"/>
      <c r="K458" s="239"/>
      <c r="L458" s="244"/>
      <c r="M458" s="245"/>
      <c r="N458" s="246"/>
      <c r="O458" s="246"/>
      <c r="P458" s="246"/>
      <c r="Q458" s="246"/>
      <c r="R458" s="246"/>
      <c r="S458" s="246"/>
      <c r="T458" s="24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8" t="s">
        <v>253</v>
      </c>
      <c r="AU458" s="248" t="s">
        <v>83</v>
      </c>
      <c r="AV458" s="14" t="s">
        <v>83</v>
      </c>
      <c r="AW458" s="14" t="s">
        <v>34</v>
      </c>
      <c r="AX458" s="14" t="s">
        <v>73</v>
      </c>
      <c r="AY458" s="248" t="s">
        <v>243</v>
      </c>
    </row>
    <row r="459" s="14" customFormat="1">
      <c r="A459" s="14"/>
      <c r="B459" s="238"/>
      <c r="C459" s="239"/>
      <c r="D459" s="229" t="s">
        <v>253</v>
      </c>
      <c r="E459" s="240" t="s">
        <v>19</v>
      </c>
      <c r="F459" s="241" t="s">
        <v>747</v>
      </c>
      <c r="G459" s="239"/>
      <c r="H459" s="242">
        <v>2.6680000000000001</v>
      </c>
      <c r="I459" s="243"/>
      <c r="J459" s="239"/>
      <c r="K459" s="239"/>
      <c r="L459" s="244"/>
      <c r="M459" s="245"/>
      <c r="N459" s="246"/>
      <c r="O459" s="246"/>
      <c r="P459" s="246"/>
      <c r="Q459" s="246"/>
      <c r="R459" s="246"/>
      <c r="S459" s="246"/>
      <c r="T459" s="24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8" t="s">
        <v>253</v>
      </c>
      <c r="AU459" s="248" t="s">
        <v>83</v>
      </c>
      <c r="AV459" s="14" t="s">
        <v>83</v>
      </c>
      <c r="AW459" s="14" t="s">
        <v>34</v>
      </c>
      <c r="AX459" s="14" t="s">
        <v>73</v>
      </c>
      <c r="AY459" s="248" t="s">
        <v>243</v>
      </c>
    </row>
    <row r="460" s="16" customFormat="1">
      <c r="A460" s="16"/>
      <c r="B460" s="260"/>
      <c r="C460" s="261"/>
      <c r="D460" s="229" t="s">
        <v>253</v>
      </c>
      <c r="E460" s="262" t="s">
        <v>19</v>
      </c>
      <c r="F460" s="263" t="s">
        <v>259</v>
      </c>
      <c r="G460" s="261"/>
      <c r="H460" s="264">
        <v>14.384</v>
      </c>
      <c r="I460" s="265"/>
      <c r="J460" s="261"/>
      <c r="K460" s="261"/>
      <c r="L460" s="266"/>
      <c r="M460" s="267"/>
      <c r="N460" s="268"/>
      <c r="O460" s="268"/>
      <c r="P460" s="268"/>
      <c r="Q460" s="268"/>
      <c r="R460" s="268"/>
      <c r="S460" s="268"/>
      <c r="T460" s="269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T460" s="270" t="s">
        <v>253</v>
      </c>
      <c r="AU460" s="270" t="s">
        <v>83</v>
      </c>
      <c r="AV460" s="16" t="s">
        <v>249</v>
      </c>
      <c r="AW460" s="16" t="s">
        <v>34</v>
      </c>
      <c r="AX460" s="16" t="s">
        <v>81</v>
      </c>
      <c r="AY460" s="270" t="s">
        <v>243</v>
      </c>
    </row>
    <row r="461" s="2" customFormat="1" ht="37.8" customHeight="1">
      <c r="A461" s="41"/>
      <c r="B461" s="42"/>
      <c r="C461" s="209" t="s">
        <v>748</v>
      </c>
      <c r="D461" s="209" t="s">
        <v>245</v>
      </c>
      <c r="E461" s="210" t="s">
        <v>749</v>
      </c>
      <c r="F461" s="211" t="s">
        <v>750</v>
      </c>
      <c r="G461" s="212" t="s">
        <v>501</v>
      </c>
      <c r="H461" s="213">
        <v>2</v>
      </c>
      <c r="I461" s="214"/>
      <c r="J461" s="215">
        <f>ROUND(I461*H461,2)</f>
        <v>0</v>
      </c>
      <c r="K461" s="211" t="s">
        <v>248</v>
      </c>
      <c r="L461" s="47"/>
      <c r="M461" s="216" t="s">
        <v>19</v>
      </c>
      <c r="N461" s="217" t="s">
        <v>44</v>
      </c>
      <c r="O461" s="87"/>
      <c r="P461" s="218">
        <f>O461*H461</f>
        <v>0</v>
      </c>
      <c r="Q461" s="218">
        <v>0.00018000000000000001</v>
      </c>
      <c r="R461" s="218">
        <f>Q461*H461</f>
        <v>0.00036000000000000002</v>
      </c>
      <c r="S461" s="218">
        <v>0</v>
      </c>
      <c r="T461" s="219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20" t="s">
        <v>354</v>
      </c>
      <c r="AT461" s="220" t="s">
        <v>245</v>
      </c>
      <c r="AU461" s="220" t="s">
        <v>83</v>
      </c>
      <c r="AY461" s="20" t="s">
        <v>243</v>
      </c>
      <c r="BE461" s="221">
        <f>IF(N461="základní",J461,0)</f>
        <v>0</v>
      </c>
      <c r="BF461" s="221">
        <f>IF(N461="snížená",J461,0)</f>
        <v>0</v>
      </c>
      <c r="BG461" s="221">
        <f>IF(N461="zákl. přenesená",J461,0)</f>
        <v>0</v>
      </c>
      <c r="BH461" s="221">
        <f>IF(N461="sníž. přenesená",J461,0)</f>
        <v>0</v>
      </c>
      <c r="BI461" s="221">
        <f>IF(N461="nulová",J461,0)</f>
        <v>0</v>
      </c>
      <c r="BJ461" s="20" t="s">
        <v>81</v>
      </c>
      <c r="BK461" s="221">
        <f>ROUND(I461*H461,2)</f>
        <v>0</v>
      </c>
      <c r="BL461" s="20" t="s">
        <v>354</v>
      </c>
      <c r="BM461" s="220" t="s">
        <v>751</v>
      </c>
    </row>
    <row r="462" s="2" customFormat="1">
      <c r="A462" s="41"/>
      <c r="B462" s="42"/>
      <c r="C462" s="43"/>
      <c r="D462" s="222" t="s">
        <v>251</v>
      </c>
      <c r="E462" s="43"/>
      <c r="F462" s="223" t="s">
        <v>752</v>
      </c>
      <c r="G462" s="43"/>
      <c r="H462" s="43"/>
      <c r="I462" s="224"/>
      <c r="J462" s="43"/>
      <c r="K462" s="43"/>
      <c r="L462" s="47"/>
      <c r="M462" s="225"/>
      <c r="N462" s="226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251</v>
      </c>
      <c r="AU462" s="20" t="s">
        <v>83</v>
      </c>
    </row>
    <row r="463" s="2" customFormat="1" ht="55.5" customHeight="1">
      <c r="A463" s="41"/>
      <c r="B463" s="42"/>
      <c r="C463" s="209" t="s">
        <v>753</v>
      </c>
      <c r="D463" s="209" t="s">
        <v>245</v>
      </c>
      <c r="E463" s="210" t="s">
        <v>754</v>
      </c>
      <c r="F463" s="211" t="s">
        <v>755</v>
      </c>
      <c r="G463" s="212" t="s">
        <v>181</v>
      </c>
      <c r="H463" s="213">
        <v>0.34499999999999997</v>
      </c>
      <c r="I463" s="214"/>
      <c r="J463" s="215">
        <f>ROUND(I463*H463,2)</f>
        <v>0</v>
      </c>
      <c r="K463" s="211" t="s">
        <v>248</v>
      </c>
      <c r="L463" s="47"/>
      <c r="M463" s="216" t="s">
        <v>19</v>
      </c>
      <c r="N463" s="217" t="s">
        <v>44</v>
      </c>
      <c r="O463" s="87"/>
      <c r="P463" s="218">
        <f>O463*H463</f>
        <v>0</v>
      </c>
      <c r="Q463" s="218">
        <v>0</v>
      </c>
      <c r="R463" s="218">
        <f>Q463*H463</f>
        <v>0</v>
      </c>
      <c r="S463" s="218">
        <v>0</v>
      </c>
      <c r="T463" s="219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0" t="s">
        <v>354</v>
      </c>
      <c r="AT463" s="220" t="s">
        <v>245</v>
      </c>
      <c r="AU463" s="220" t="s">
        <v>83</v>
      </c>
      <c r="AY463" s="20" t="s">
        <v>243</v>
      </c>
      <c r="BE463" s="221">
        <f>IF(N463="základní",J463,0)</f>
        <v>0</v>
      </c>
      <c r="BF463" s="221">
        <f>IF(N463="snížená",J463,0)</f>
        <v>0</v>
      </c>
      <c r="BG463" s="221">
        <f>IF(N463="zákl. přenesená",J463,0)</f>
        <v>0</v>
      </c>
      <c r="BH463" s="221">
        <f>IF(N463="sníž. přenesená",J463,0)</f>
        <v>0</v>
      </c>
      <c r="BI463" s="221">
        <f>IF(N463="nulová",J463,0)</f>
        <v>0</v>
      </c>
      <c r="BJ463" s="20" t="s">
        <v>81</v>
      </c>
      <c r="BK463" s="221">
        <f>ROUND(I463*H463,2)</f>
        <v>0</v>
      </c>
      <c r="BL463" s="20" t="s">
        <v>354</v>
      </c>
      <c r="BM463" s="220" t="s">
        <v>756</v>
      </c>
    </row>
    <row r="464" s="2" customFormat="1">
      <c r="A464" s="41"/>
      <c r="B464" s="42"/>
      <c r="C464" s="43"/>
      <c r="D464" s="222" t="s">
        <v>251</v>
      </c>
      <c r="E464" s="43"/>
      <c r="F464" s="223" t="s">
        <v>757</v>
      </c>
      <c r="G464" s="43"/>
      <c r="H464" s="43"/>
      <c r="I464" s="224"/>
      <c r="J464" s="43"/>
      <c r="K464" s="43"/>
      <c r="L464" s="47"/>
      <c r="M464" s="225"/>
      <c r="N464" s="226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251</v>
      </c>
      <c r="AU464" s="20" t="s">
        <v>83</v>
      </c>
    </row>
    <row r="465" s="12" customFormat="1" ht="22.8" customHeight="1">
      <c r="A465" s="12"/>
      <c r="B465" s="193"/>
      <c r="C465" s="194"/>
      <c r="D465" s="195" t="s">
        <v>72</v>
      </c>
      <c r="E465" s="207" t="s">
        <v>758</v>
      </c>
      <c r="F465" s="207" t="s">
        <v>759</v>
      </c>
      <c r="G465" s="194"/>
      <c r="H465" s="194"/>
      <c r="I465" s="197"/>
      <c r="J465" s="208">
        <f>BK465</f>
        <v>0</v>
      </c>
      <c r="K465" s="194"/>
      <c r="L465" s="199"/>
      <c r="M465" s="200"/>
      <c r="N465" s="201"/>
      <c r="O465" s="201"/>
      <c r="P465" s="202">
        <f>SUM(P466:P479)</f>
        <v>0</v>
      </c>
      <c r="Q465" s="201"/>
      <c r="R465" s="202">
        <f>SUM(R466:R479)</f>
        <v>0.042414600000000004</v>
      </c>
      <c r="S465" s="201"/>
      <c r="T465" s="203">
        <f>SUM(T466:T479)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4" t="s">
        <v>83</v>
      </c>
      <c r="AT465" s="205" t="s">
        <v>72</v>
      </c>
      <c r="AU465" s="205" t="s">
        <v>81</v>
      </c>
      <c r="AY465" s="204" t="s">
        <v>243</v>
      </c>
      <c r="BK465" s="206">
        <f>SUM(BK466:BK479)</f>
        <v>0</v>
      </c>
    </row>
    <row r="466" s="2" customFormat="1" ht="44.25" customHeight="1">
      <c r="A466" s="41"/>
      <c r="B466" s="42"/>
      <c r="C466" s="209" t="s">
        <v>760</v>
      </c>
      <c r="D466" s="209" t="s">
        <v>245</v>
      </c>
      <c r="E466" s="210" t="s">
        <v>761</v>
      </c>
      <c r="F466" s="211" t="s">
        <v>762</v>
      </c>
      <c r="G466" s="212" t="s">
        <v>97</v>
      </c>
      <c r="H466" s="213">
        <v>5.3150000000000004</v>
      </c>
      <c r="I466" s="214"/>
      <c r="J466" s="215">
        <f>ROUND(I466*H466,2)</f>
        <v>0</v>
      </c>
      <c r="K466" s="211" t="s">
        <v>248</v>
      </c>
      <c r="L466" s="47"/>
      <c r="M466" s="216" t="s">
        <v>19</v>
      </c>
      <c r="N466" s="217" t="s">
        <v>44</v>
      </c>
      <c r="O466" s="87"/>
      <c r="P466" s="218">
        <f>O466*H466</f>
        <v>0</v>
      </c>
      <c r="Q466" s="218">
        <v>0.0060000000000000001</v>
      </c>
      <c r="R466" s="218">
        <f>Q466*H466</f>
        <v>0.031890000000000002</v>
      </c>
      <c r="S466" s="218">
        <v>0</v>
      </c>
      <c r="T466" s="219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0" t="s">
        <v>354</v>
      </c>
      <c r="AT466" s="220" t="s">
        <v>245</v>
      </c>
      <c r="AU466" s="220" t="s">
        <v>83</v>
      </c>
      <c r="AY466" s="20" t="s">
        <v>243</v>
      </c>
      <c r="BE466" s="221">
        <f>IF(N466="základní",J466,0)</f>
        <v>0</v>
      </c>
      <c r="BF466" s="221">
        <f>IF(N466="snížená",J466,0)</f>
        <v>0</v>
      </c>
      <c r="BG466" s="221">
        <f>IF(N466="zákl. přenesená",J466,0)</f>
        <v>0</v>
      </c>
      <c r="BH466" s="221">
        <f>IF(N466="sníž. přenesená",J466,0)</f>
        <v>0</v>
      </c>
      <c r="BI466" s="221">
        <f>IF(N466="nulová",J466,0)</f>
        <v>0</v>
      </c>
      <c r="BJ466" s="20" t="s">
        <v>81</v>
      </c>
      <c r="BK466" s="221">
        <f>ROUND(I466*H466,2)</f>
        <v>0</v>
      </c>
      <c r="BL466" s="20" t="s">
        <v>354</v>
      </c>
      <c r="BM466" s="220" t="s">
        <v>763</v>
      </c>
    </row>
    <row r="467" s="2" customFormat="1">
      <c r="A467" s="41"/>
      <c r="B467" s="42"/>
      <c r="C467" s="43"/>
      <c r="D467" s="222" t="s">
        <v>251</v>
      </c>
      <c r="E467" s="43"/>
      <c r="F467" s="223" t="s">
        <v>764</v>
      </c>
      <c r="G467" s="43"/>
      <c r="H467" s="43"/>
      <c r="I467" s="224"/>
      <c r="J467" s="43"/>
      <c r="K467" s="43"/>
      <c r="L467" s="47"/>
      <c r="M467" s="225"/>
      <c r="N467" s="226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251</v>
      </c>
      <c r="AU467" s="20" t="s">
        <v>83</v>
      </c>
    </row>
    <row r="468" s="13" customFormat="1">
      <c r="A468" s="13"/>
      <c r="B468" s="227"/>
      <c r="C468" s="228"/>
      <c r="D468" s="229" t="s">
        <v>253</v>
      </c>
      <c r="E468" s="230" t="s">
        <v>19</v>
      </c>
      <c r="F468" s="231" t="s">
        <v>563</v>
      </c>
      <c r="G468" s="228"/>
      <c r="H468" s="230" t="s">
        <v>19</v>
      </c>
      <c r="I468" s="232"/>
      <c r="J468" s="228"/>
      <c r="K468" s="228"/>
      <c r="L468" s="233"/>
      <c r="M468" s="234"/>
      <c r="N468" s="235"/>
      <c r="O468" s="235"/>
      <c r="P468" s="235"/>
      <c r="Q468" s="235"/>
      <c r="R468" s="235"/>
      <c r="S468" s="235"/>
      <c r="T468" s="23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7" t="s">
        <v>253</v>
      </c>
      <c r="AU468" s="237" t="s">
        <v>83</v>
      </c>
      <c r="AV468" s="13" t="s">
        <v>81</v>
      </c>
      <c r="AW468" s="13" t="s">
        <v>34</v>
      </c>
      <c r="AX468" s="13" t="s">
        <v>73</v>
      </c>
      <c r="AY468" s="237" t="s">
        <v>243</v>
      </c>
    </row>
    <row r="469" s="14" customFormat="1">
      <c r="A469" s="14"/>
      <c r="B469" s="238"/>
      <c r="C469" s="239"/>
      <c r="D469" s="229" t="s">
        <v>253</v>
      </c>
      <c r="E469" s="240" t="s">
        <v>19</v>
      </c>
      <c r="F469" s="241" t="s">
        <v>564</v>
      </c>
      <c r="G469" s="239"/>
      <c r="H469" s="242">
        <v>11.513999999999999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8" t="s">
        <v>253</v>
      </c>
      <c r="AU469" s="248" t="s">
        <v>83</v>
      </c>
      <c r="AV469" s="14" t="s">
        <v>83</v>
      </c>
      <c r="AW469" s="14" t="s">
        <v>34</v>
      </c>
      <c r="AX469" s="14" t="s">
        <v>73</v>
      </c>
      <c r="AY469" s="248" t="s">
        <v>243</v>
      </c>
    </row>
    <row r="470" s="13" customFormat="1">
      <c r="A470" s="13"/>
      <c r="B470" s="227"/>
      <c r="C470" s="228"/>
      <c r="D470" s="229" t="s">
        <v>253</v>
      </c>
      <c r="E470" s="230" t="s">
        <v>19</v>
      </c>
      <c r="F470" s="231" t="s">
        <v>565</v>
      </c>
      <c r="G470" s="228"/>
      <c r="H470" s="230" t="s">
        <v>19</v>
      </c>
      <c r="I470" s="232"/>
      <c r="J470" s="228"/>
      <c r="K470" s="228"/>
      <c r="L470" s="233"/>
      <c r="M470" s="234"/>
      <c r="N470" s="235"/>
      <c r="O470" s="235"/>
      <c r="P470" s="235"/>
      <c r="Q470" s="235"/>
      <c r="R470" s="235"/>
      <c r="S470" s="235"/>
      <c r="T470" s="23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7" t="s">
        <v>253</v>
      </c>
      <c r="AU470" s="237" t="s">
        <v>83</v>
      </c>
      <c r="AV470" s="13" t="s">
        <v>81</v>
      </c>
      <c r="AW470" s="13" t="s">
        <v>34</v>
      </c>
      <c r="AX470" s="13" t="s">
        <v>73</v>
      </c>
      <c r="AY470" s="237" t="s">
        <v>243</v>
      </c>
    </row>
    <row r="471" s="14" customFormat="1">
      <c r="A471" s="14"/>
      <c r="B471" s="238"/>
      <c r="C471" s="239"/>
      <c r="D471" s="229" t="s">
        <v>253</v>
      </c>
      <c r="E471" s="240" t="s">
        <v>19</v>
      </c>
      <c r="F471" s="241" t="s">
        <v>566</v>
      </c>
      <c r="G471" s="239"/>
      <c r="H471" s="242">
        <v>2.0009999999999999</v>
      </c>
      <c r="I471" s="243"/>
      <c r="J471" s="239"/>
      <c r="K471" s="239"/>
      <c r="L471" s="244"/>
      <c r="M471" s="245"/>
      <c r="N471" s="246"/>
      <c r="O471" s="246"/>
      <c r="P471" s="246"/>
      <c r="Q471" s="246"/>
      <c r="R471" s="246"/>
      <c r="S471" s="246"/>
      <c r="T471" s="24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8" t="s">
        <v>253</v>
      </c>
      <c r="AU471" s="248" t="s">
        <v>83</v>
      </c>
      <c r="AV471" s="14" t="s">
        <v>83</v>
      </c>
      <c r="AW471" s="14" t="s">
        <v>34</v>
      </c>
      <c r="AX471" s="14" t="s">
        <v>73</v>
      </c>
      <c r="AY471" s="248" t="s">
        <v>243</v>
      </c>
    </row>
    <row r="472" s="13" customFormat="1">
      <c r="A472" s="13"/>
      <c r="B472" s="227"/>
      <c r="C472" s="228"/>
      <c r="D472" s="229" t="s">
        <v>253</v>
      </c>
      <c r="E472" s="230" t="s">
        <v>19</v>
      </c>
      <c r="F472" s="231" t="s">
        <v>765</v>
      </c>
      <c r="G472" s="228"/>
      <c r="H472" s="230" t="s">
        <v>19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253</v>
      </c>
      <c r="AU472" s="237" t="s">
        <v>83</v>
      </c>
      <c r="AV472" s="13" t="s">
        <v>81</v>
      </c>
      <c r="AW472" s="13" t="s">
        <v>34</v>
      </c>
      <c r="AX472" s="13" t="s">
        <v>73</v>
      </c>
      <c r="AY472" s="237" t="s">
        <v>243</v>
      </c>
    </row>
    <row r="473" s="14" customFormat="1">
      <c r="A473" s="14"/>
      <c r="B473" s="238"/>
      <c r="C473" s="239"/>
      <c r="D473" s="229" t="s">
        <v>253</v>
      </c>
      <c r="E473" s="240" t="s">
        <v>19</v>
      </c>
      <c r="F473" s="241" t="s">
        <v>766</v>
      </c>
      <c r="G473" s="239"/>
      <c r="H473" s="242">
        <v>-8.1999999999999993</v>
      </c>
      <c r="I473" s="243"/>
      <c r="J473" s="239"/>
      <c r="K473" s="239"/>
      <c r="L473" s="244"/>
      <c r="M473" s="245"/>
      <c r="N473" s="246"/>
      <c r="O473" s="246"/>
      <c r="P473" s="246"/>
      <c r="Q473" s="246"/>
      <c r="R473" s="246"/>
      <c r="S473" s="246"/>
      <c r="T473" s="24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8" t="s">
        <v>253</v>
      </c>
      <c r="AU473" s="248" t="s">
        <v>83</v>
      </c>
      <c r="AV473" s="14" t="s">
        <v>83</v>
      </c>
      <c r="AW473" s="14" t="s">
        <v>34</v>
      </c>
      <c r="AX473" s="14" t="s">
        <v>73</v>
      </c>
      <c r="AY473" s="248" t="s">
        <v>243</v>
      </c>
    </row>
    <row r="474" s="15" customFormat="1">
      <c r="A474" s="15"/>
      <c r="B474" s="249"/>
      <c r="C474" s="250"/>
      <c r="D474" s="229" t="s">
        <v>253</v>
      </c>
      <c r="E474" s="251" t="s">
        <v>148</v>
      </c>
      <c r="F474" s="252" t="s">
        <v>257</v>
      </c>
      <c r="G474" s="250"/>
      <c r="H474" s="253">
        <v>5.3150000000000004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9" t="s">
        <v>253</v>
      </c>
      <c r="AU474" s="259" t="s">
        <v>83</v>
      </c>
      <c r="AV474" s="15" t="s">
        <v>258</v>
      </c>
      <c r="AW474" s="15" t="s">
        <v>34</v>
      </c>
      <c r="AX474" s="15" t="s">
        <v>73</v>
      </c>
      <c r="AY474" s="259" t="s">
        <v>243</v>
      </c>
    </row>
    <row r="475" s="16" customFormat="1">
      <c r="A475" s="16"/>
      <c r="B475" s="260"/>
      <c r="C475" s="261"/>
      <c r="D475" s="229" t="s">
        <v>253</v>
      </c>
      <c r="E475" s="262" t="s">
        <v>19</v>
      </c>
      <c r="F475" s="263" t="s">
        <v>259</v>
      </c>
      <c r="G475" s="261"/>
      <c r="H475" s="264">
        <v>5.3150000000000004</v>
      </c>
      <c r="I475" s="265"/>
      <c r="J475" s="261"/>
      <c r="K475" s="261"/>
      <c r="L475" s="266"/>
      <c r="M475" s="267"/>
      <c r="N475" s="268"/>
      <c r="O475" s="268"/>
      <c r="P475" s="268"/>
      <c r="Q475" s="268"/>
      <c r="R475" s="268"/>
      <c r="S475" s="268"/>
      <c r="T475" s="269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T475" s="270" t="s">
        <v>253</v>
      </c>
      <c r="AU475" s="270" t="s">
        <v>83</v>
      </c>
      <c r="AV475" s="16" t="s">
        <v>249</v>
      </c>
      <c r="AW475" s="16" t="s">
        <v>34</v>
      </c>
      <c r="AX475" s="16" t="s">
        <v>81</v>
      </c>
      <c r="AY475" s="270" t="s">
        <v>243</v>
      </c>
    </row>
    <row r="476" s="2" customFormat="1" ht="24.15" customHeight="1">
      <c r="A476" s="41"/>
      <c r="B476" s="42"/>
      <c r="C476" s="271" t="s">
        <v>767</v>
      </c>
      <c r="D476" s="271" t="s">
        <v>136</v>
      </c>
      <c r="E476" s="272" t="s">
        <v>471</v>
      </c>
      <c r="F476" s="273" t="s">
        <v>472</v>
      </c>
      <c r="G476" s="274" t="s">
        <v>97</v>
      </c>
      <c r="H476" s="275">
        <v>5.8470000000000004</v>
      </c>
      <c r="I476" s="276"/>
      <c r="J476" s="277">
        <f>ROUND(I476*H476,2)</f>
        <v>0</v>
      </c>
      <c r="K476" s="273" t="s">
        <v>248</v>
      </c>
      <c r="L476" s="278"/>
      <c r="M476" s="279" t="s">
        <v>19</v>
      </c>
      <c r="N476" s="280" t="s">
        <v>44</v>
      </c>
      <c r="O476" s="87"/>
      <c r="P476" s="218">
        <f>O476*H476</f>
        <v>0</v>
      </c>
      <c r="Q476" s="218">
        <v>0.0018</v>
      </c>
      <c r="R476" s="218">
        <f>Q476*H476</f>
        <v>0.0105246</v>
      </c>
      <c r="S476" s="218">
        <v>0</v>
      </c>
      <c r="T476" s="219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0" t="s">
        <v>459</v>
      </c>
      <c r="AT476" s="220" t="s">
        <v>136</v>
      </c>
      <c r="AU476" s="220" t="s">
        <v>83</v>
      </c>
      <c r="AY476" s="20" t="s">
        <v>243</v>
      </c>
      <c r="BE476" s="221">
        <f>IF(N476="základní",J476,0)</f>
        <v>0</v>
      </c>
      <c r="BF476" s="221">
        <f>IF(N476="snížená",J476,0)</f>
        <v>0</v>
      </c>
      <c r="BG476" s="221">
        <f>IF(N476="zákl. přenesená",J476,0)</f>
        <v>0</v>
      </c>
      <c r="BH476" s="221">
        <f>IF(N476="sníž. přenesená",J476,0)</f>
        <v>0</v>
      </c>
      <c r="BI476" s="221">
        <f>IF(N476="nulová",J476,0)</f>
        <v>0</v>
      </c>
      <c r="BJ476" s="20" t="s">
        <v>81</v>
      </c>
      <c r="BK476" s="221">
        <f>ROUND(I476*H476,2)</f>
        <v>0</v>
      </c>
      <c r="BL476" s="20" t="s">
        <v>354</v>
      </c>
      <c r="BM476" s="220" t="s">
        <v>768</v>
      </c>
    </row>
    <row r="477" s="14" customFormat="1">
      <c r="A477" s="14"/>
      <c r="B477" s="238"/>
      <c r="C477" s="239"/>
      <c r="D477" s="229" t="s">
        <v>253</v>
      </c>
      <c r="E477" s="240" t="s">
        <v>19</v>
      </c>
      <c r="F477" s="241" t="s">
        <v>769</v>
      </c>
      <c r="G477" s="239"/>
      <c r="H477" s="242">
        <v>5.8470000000000004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8" t="s">
        <v>253</v>
      </c>
      <c r="AU477" s="248" t="s">
        <v>83</v>
      </c>
      <c r="AV477" s="14" t="s">
        <v>83</v>
      </c>
      <c r="AW477" s="14" t="s">
        <v>34</v>
      </c>
      <c r="AX477" s="14" t="s">
        <v>81</v>
      </c>
      <c r="AY477" s="248" t="s">
        <v>243</v>
      </c>
    </row>
    <row r="478" s="2" customFormat="1" ht="49.05" customHeight="1">
      <c r="A478" s="41"/>
      <c r="B478" s="42"/>
      <c r="C478" s="209" t="s">
        <v>770</v>
      </c>
      <c r="D478" s="209" t="s">
        <v>245</v>
      </c>
      <c r="E478" s="210" t="s">
        <v>771</v>
      </c>
      <c r="F478" s="211" t="s">
        <v>772</v>
      </c>
      <c r="G478" s="212" t="s">
        <v>181</v>
      </c>
      <c r="H478" s="213">
        <v>0.042000000000000003</v>
      </c>
      <c r="I478" s="214"/>
      <c r="J478" s="215">
        <f>ROUND(I478*H478,2)</f>
        <v>0</v>
      </c>
      <c r="K478" s="211" t="s">
        <v>248</v>
      </c>
      <c r="L478" s="47"/>
      <c r="M478" s="216" t="s">
        <v>19</v>
      </c>
      <c r="N478" s="217" t="s">
        <v>44</v>
      </c>
      <c r="O478" s="87"/>
      <c r="P478" s="218">
        <f>O478*H478</f>
        <v>0</v>
      </c>
      <c r="Q478" s="218">
        <v>0</v>
      </c>
      <c r="R478" s="218">
        <f>Q478*H478</f>
        <v>0</v>
      </c>
      <c r="S478" s="218">
        <v>0</v>
      </c>
      <c r="T478" s="219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0" t="s">
        <v>354</v>
      </c>
      <c r="AT478" s="220" t="s">
        <v>245</v>
      </c>
      <c r="AU478" s="220" t="s">
        <v>83</v>
      </c>
      <c r="AY478" s="20" t="s">
        <v>243</v>
      </c>
      <c r="BE478" s="221">
        <f>IF(N478="základní",J478,0)</f>
        <v>0</v>
      </c>
      <c r="BF478" s="221">
        <f>IF(N478="snížená",J478,0)</f>
        <v>0</v>
      </c>
      <c r="BG478" s="221">
        <f>IF(N478="zákl. přenesená",J478,0)</f>
        <v>0</v>
      </c>
      <c r="BH478" s="221">
        <f>IF(N478="sníž. přenesená",J478,0)</f>
        <v>0</v>
      </c>
      <c r="BI478" s="221">
        <f>IF(N478="nulová",J478,0)</f>
        <v>0</v>
      </c>
      <c r="BJ478" s="20" t="s">
        <v>81</v>
      </c>
      <c r="BK478" s="221">
        <f>ROUND(I478*H478,2)</f>
        <v>0</v>
      </c>
      <c r="BL478" s="20" t="s">
        <v>354</v>
      </c>
      <c r="BM478" s="220" t="s">
        <v>773</v>
      </c>
    </row>
    <row r="479" s="2" customFormat="1">
      <c r="A479" s="41"/>
      <c r="B479" s="42"/>
      <c r="C479" s="43"/>
      <c r="D479" s="222" t="s">
        <v>251</v>
      </c>
      <c r="E479" s="43"/>
      <c r="F479" s="223" t="s">
        <v>774</v>
      </c>
      <c r="G479" s="43"/>
      <c r="H479" s="43"/>
      <c r="I479" s="224"/>
      <c r="J479" s="43"/>
      <c r="K479" s="43"/>
      <c r="L479" s="47"/>
      <c r="M479" s="225"/>
      <c r="N479" s="226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251</v>
      </c>
      <c r="AU479" s="20" t="s">
        <v>83</v>
      </c>
    </row>
    <row r="480" s="12" customFormat="1" ht="22.8" customHeight="1">
      <c r="A480" s="12"/>
      <c r="B480" s="193"/>
      <c r="C480" s="194"/>
      <c r="D480" s="195" t="s">
        <v>72</v>
      </c>
      <c r="E480" s="207" t="s">
        <v>775</v>
      </c>
      <c r="F480" s="207" t="s">
        <v>776</v>
      </c>
      <c r="G480" s="194"/>
      <c r="H480" s="194"/>
      <c r="I480" s="197"/>
      <c r="J480" s="208">
        <f>BK480</f>
        <v>0</v>
      </c>
      <c r="K480" s="194"/>
      <c r="L480" s="199"/>
      <c r="M480" s="200"/>
      <c r="N480" s="201"/>
      <c r="O480" s="201"/>
      <c r="P480" s="202">
        <f>SUM(P481:P493)</f>
        <v>0</v>
      </c>
      <c r="Q480" s="201"/>
      <c r="R480" s="202">
        <f>SUM(R481:R493)</f>
        <v>0.87426821999999993</v>
      </c>
      <c r="S480" s="201"/>
      <c r="T480" s="203">
        <f>SUM(T481:T493)</f>
        <v>0.82751964000000011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4" t="s">
        <v>83</v>
      </c>
      <c r="AT480" s="205" t="s">
        <v>72</v>
      </c>
      <c r="AU480" s="205" t="s">
        <v>81</v>
      </c>
      <c r="AY480" s="204" t="s">
        <v>243</v>
      </c>
      <c r="BK480" s="206">
        <f>SUM(BK481:BK493)</f>
        <v>0</v>
      </c>
    </row>
    <row r="481" s="2" customFormat="1" ht="37.8" customHeight="1">
      <c r="A481" s="41"/>
      <c r="B481" s="42"/>
      <c r="C481" s="209" t="s">
        <v>777</v>
      </c>
      <c r="D481" s="209" t="s">
        <v>245</v>
      </c>
      <c r="E481" s="210" t="s">
        <v>778</v>
      </c>
      <c r="F481" s="211" t="s">
        <v>779</v>
      </c>
      <c r="G481" s="212" t="s">
        <v>97</v>
      </c>
      <c r="H481" s="213">
        <v>34.887</v>
      </c>
      <c r="I481" s="214"/>
      <c r="J481" s="215">
        <f>ROUND(I481*H481,2)</f>
        <v>0</v>
      </c>
      <c r="K481" s="211" t="s">
        <v>248</v>
      </c>
      <c r="L481" s="47"/>
      <c r="M481" s="216" t="s">
        <v>19</v>
      </c>
      <c r="N481" s="217" t="s">
        <v>44</v>
      </c>
      <c r="O481" s="87"/>
      <c r="P481" s="218">
        <f>O481*H481</f>
        <v>0</v>
      </c>
      <c r="Q481" s="218">
        <v>0.025059999999999999</v>
      </c>
      <c r="R481" s="218">
        <f>Q481*H481</f>
        <v>0.87426821999999993</v>
      </c>
      <c r="S481" s="218">
        <v>0</v>
      </c>
      <c r="T481" s="219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20" t="s">
        <v>354</v>
      </c>
      <c r="AT481" s="220" t="s">
        <v>245</v>
      </c>
      <c r="AU481" s="220" t="s">
        <v>83</v>
      </c>
      <c r="AY481" s="20" t="s">
        <v>243</v>
      </c>
      <c r="BE481" s="221">
        <f>IF(N481="základní",J481,0)</f>
        <v>0</v>
      </c>
      <c r="BF481" s="221">
        <f>IF(N481="snížená",J481,0)</f>
        <v>0</v>
      </c>
      <c r="BG481" s="221">
        <f>IF(N481="zákl. přenesená",J481,0)</f>
        <v>0</v>
      </c>
      <c r="BH481" s="221">
        <f>IF(N481="sníž. přenesená",J481,0)</f>
        <v>0</v>
      </c>
      <c r="BI481" s="221">
        <f>IF(N481="nulová",J481,0)</f>
        <v>0</v>
      </c>
      <c r="BJ481" s="20" t="s">
        <v>81</v>
      </c>
      <c r="BK481" s="221">
        <f>ROUND(I481*H481,2)</f>
        <v>0</v>
      </c>
      <c r="BL481" s="20" t="s">
        <v>354</v>
      </c>
      <c r="BM481" s="220" t="s">
        <v>780</v>
      </c>
    </row>
    <row r="482" s="2" customFormat="1">
      <c r="A482" s="41"/>
      <c r="B482" s="42"/>
      <c r="C482" s="43"/>
      <c r="D482" s="222" t="s">
        <v>251</v>
      </c>
      <c r="E482" s="43"/>
      <c r="F482" s="223" t="s">
        <v>781</v>
      </c>
      <c r="G482" s="43"/>
      <c r="H482" s="43"/>
      <c r="I482" s="224"/>
      <c r="J482" s="43"/>
      <c r="K482" s="43"/>
      <c r="L482" s="47"/>
      <c r="M482" s="225"/>
      <c r="N482" s="226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251</v>
      </c>
      <c r="AU482" s="20" t="s">
        <v>83</v>
      </c>
    </row>
    <row r="483" s="14" customFormat="1">
      <c r="A483" s="14"/>
      <c r="B483" s="238"/>
      <c r="C483" s="239"/>
      <c r="D483" s="229" t="s">
        <v>253</v>
      </c>
      <c r="E483" s="240" t="s">
        <v>19</v>
      </c>
      <c r="F483" s="241" t="s">
        <v>782</v>
      </c>
      <c r="G483" s="239"/>
      <c r="H483" s="242">
        <v>25.462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8" t="s">
        <v>253</v>
      </c>
      <c r="AU483" s="248" t="s">
        <v>83</v>
      </c>
      <c r="AV483" s="14" t="s">
        <v>83</v>
      </c>
      <c r="AW483" s="14" t="s">
        <v>34</v>
      </c>
      <c r="AX483" s="14" t="s">
        <v>73</v>
      </c>
      <c r="AY483" s="248" t="s">
        <v>243</v>
      </c>
    </row>
    <row r="484" s="14" customFormat="1">
      <c r="A484" s="14"/>
      <c r="B484" s="238"/>
      <c r="C484" s="239"/>
      <c r="D484" s="229" t="s">
        <v>253</v>
      </c>
      <c r="E484" s="240" t="s">
        <v>19</v>
      </c>
      <c r="F484" s="241" t="s">
        <v>783</v>
      </c>
      <c r="G484" s="239"/>
      <c r="H484" s="242">
        <v>9.4250000000000007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8" t="s">
        <v>253</v>
      </c>
      <c r="AU484" s="248" t="s">
        <v>83</v>
      </c>
      <c r="AV484" s="14" t="s">
        <v>83</v>
      </c>
      <c r="AW484" s="14" t="s">
        <v>34</v>
      </c>
      <c r="AX484" s="14" t="s">
        <v>73</v>
      </c>
      <c r="AY484" s="248" t="s">
        <v>243</v>
      </c>
    </row>
    <row r="485" s="15" customFormat="1">
      <c r="A485" s="15"/>
      <c r="B485" s="249"/>
      <c r="C485" s="250"/>
      <c r="D485" s="229" t="s">
        <v>253</v>
      </c>
      <c r="E485" s="251" t="s">
        <v>142</v>
      </c>
      <c r="F485" s="252" t="s">
        <v>257</v>
      </c>
      <c r="G485" s="250"/>
      <c r="H485" s="253">
        <v>34.887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9" t="s">
        <v>253</v>
      </c>
      <c r="AU485" s="259" t="s">
        <v>83</v>
      </c>
      <c r="AV485" s="15" t="s">
        <v>258</v>
      </c>
      <c r="AW485" s="15" t="s">
        <v>34</v>
      </c>
      <c r="AX485" s="15" t="s">
        <v>73</v>
      </c>
      <c r="AY485" s="259" t="s">
        <v>243</v>
      </c>
    </row>
    <row r="486" s="16" customFormat="1">
      <c r="A486" s="16"/>
      <c r="B486" s="260"/>
      <c r="C486" s="261"/>
      <c r="D486" s="229" t="s">
        <v>253</v>
      </c>
      <c r="E486" s="262" t="s">
        <v>19</v>
      </c>
      <c r="F486" s="263" t="s">
        <v>259</v>
      </c>
      <c r="G486" s="261"/>
      <c r="H486" s="264">
        <v>34.887</v>
      </c>
      <c r="I486" s="265"/>
      <c r="J486" s="261"/>
      <c r="K486" s="261"/>
      <c r="L486" s="266"/>
      <c r="M486" s="267"/>
      <c r="N486" s="268"/>
      <c r="O486" s="268"/>
      <c r="P486" s="268"/>
      <c r="Q486" s="268"/>
      <c r="R486" s="268"/>
      <c r="S486" s="268"/>
      <c r="T486" s="269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70" t="s">
        <v>253</v>
      </c>
      <c r="AU486" s="270" t="s">
        <v>83</v>
      </c>
      <c r="AV486" s="16" t="s">
        <v>249</v>
      </c>
      <c r="AW486" s="16" t="s">
        <v>34</v>
      </c>
      <c r="AX486" s="16" t="s">
        <v>81</v>
      </c>
      <c r="AY486" s="270" t="s">
        <v>243</v>
      </c>
    </row>
    <row r="487" s="2" customFormat="1" ht="44.25" customHeight="1">
      <c r="A487" s="41"/>
      <c r="B487" s="42"/>
      <c r="C487" s="209" t="s">
        <v>784</v>
      </c>
      <c r="D487" s="209" t="s">
        <v>245</v>
      </c>
      <c r="E487" s="210" t="s">
        <v>785</v>
      </c>
      <c r="F487" s="211" t="s">
        <v>786</v>
      </c>
      <c r="G487" s="212" t="s">
        <v>97</v>
      </c>
      <c r="H487" s="213">
        <v>34.887</v>
      </c>
      <c r="I487" s="214"/>
      <c r="J487" s="215">
        <f>ROUND(I487*H487,2)</f>
        <v>0</v>
      </c>
      <c r="K487" s="211" t="s">
        <v>248</v>
      </c>
      <c r="L487" s="47"/>
      <c r="M487" s="216" t="s">
        <v>19</v>
      </c>
      <c r="N487" s="217" t="s">
        <v>44</v>
      </c>
      <c r="O487" s="87"/>
      <c r="P487" s="218">
        <f>O487*H487</f>
        <v>0</v>
      </c>
      <c r="Q487" s="218">
        <v>0</v>
      </c>
      <c r="R487" s="218">
        <f>Q487*H487</f>
        <v>0</v>
      </c>
      <c r="S487" s="218">
        <v>0.023720000000000002</v>
      </c>
      <c r="T487" s="219">
        <f>S487*H487</f>
        <v>0.82751964000000011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20" t="s">
        <v>354</v>
      </c>
      <c r="AT487" s="220" t="s">
        <v>245</v>
      </c>
      <c r="AU487" s="220" t="s">
        <v>83</v>
      </c>
      <c r="AY487" s="20" t="s">
        <v>243</v>
      </c>
      <c r="BE487" s="221">
        <f>IF(N487="základní",J487,0)</f>
        <v>0</v>
      </c>
      <c r="BF487" s="221">
        <f>IF(N487="snížená",J487,0)</f>
        <v>0</v>
      </c>
      <c r="BG487" s="221">
        <f>IF(N487="zákl. přenesená",J487,0)</f>
        <v>0</v>
      </c>
      <c r="BH487" s="221">
        <f>IF(N487="sníž. přenesená",J487,0)</f>
        <v>0</v>
      </c>
      <c r="BI487" s="221">
        <f>IF(N487="nulová",J487,0)</f>
        <v>0</v>
      </c>
      <c r="BJ487" s="20" t="s">
        <v>81</v>
      </c>
      <c r="BK487" s="221">
        <f>ROUND(I487*H487,2)</f>
        <v>0</v>
      </c>
      <c r="BL487" s="20" t="s">
        <v>354</v>
      </c>
      <c r="BM487" s="220" t="s">
        <v>787</v>
      </c>
    </row>
    <row r="488" s="2" customFormat="1">
      <c r="A488" s="41"/>
      <c r="B488" s="42"/>
      <c r="C488" s="43"/>
      <c r="D488" s="222" t="s">
        <v>251</v>
      </c>
      <c r="E488" s="43"/>
      <c r="F488" s="223" t="s">
        <v>788</v>
      </c>
      <c r="G488" s="43"/>
      <c r="H488" s="43"/>
      <c r="I488" s="224"/>
      <c r="J488" s="43"/>
      <c r="K488" s="43"/>
      <c r="L488" s="47"/>
      <c r="M488" s="225"/>
      <c r="N488" s="226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251</v>
      </c>
      <c r="AU488" s="20" t="s">
        <v>83</v>
      </c>
    </row>
    <row r="489" s="14" customFormat="1">
      <c r="A489" s="14"/>
      <c r="B489" s="238"/>
      <c r="C489" s="239"/>
      <c r="D489" s="229" t="s">
        <v>253</v>
      </c>
      <c r="E489" s="240" t="s">
        <v>19</v>
      </c>
      <c r="F489" s="241" t="s">
        <v>142</v>
      </c>
      <c r="G489" s="239"/>
      <c r="H489" s="242">
        <v>34.887</v>
      </c>
      <c r="I489" s="243"/>
      <c r="J489" s="239"/>
      <c r="K489" s="239"/>
      <c r="L489" s="244"/>
      <c r="M489" s="245"/>
      <c r="N489" s="246"/>
      <c r="O489" s="246"/>
      <c r="P489" s="246"/>
      <c r="Q489" s="246"/>
      <c r="R489" s="246"/>
      <c r="S489" s="246"/>
      <c r="T489" s="24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8" t="s">
        <v>253</v>
      </c>
      <c r="AU489" s="248" t="s">
        <v>83</v>
      </c>
      <c r="AV489" s="14" t="s">
        <v>83</v>
      </c>
      <c r="AW489" s="14" t="s">
        <v>34</v>
      </c>
      <c r="AX489" s="14" t="s">
        <v>81</v>
      </c>
      <c r="AY489" s="248" t="s">
        <v>243</v>
      </c>
    </row>
    <row r="490" s="2" customFormat="1" ht="24.15" customHeight="1">
      <c r="A490" s="41"/>
      <c r="B490" s="42"/>
      <c r="C490" s="209" t="s">
        <v>789</v>
      </c>
      <c r="D490" s="209" t="s">
        <v>245</v>
      </c>
      <c r="E490" s="210" t="s">
        <v>790</v>
      </c>
      <c r="F490" s="211" t="s">
        <v>791</v>
      </c>
      <c r="G490" s="212" t="s">
        <v>501</v>
      </c>
      <c r="H490" s="213">
        <v>57</v>
      </c>
      <c r="I490" s="214"/>
      <c r="J490" s="215">
        <f>ROUND(I490*H490,2)</f>
        <v>0</v>
      </c>
      <c r="K490" s="211" t="s">
        <v>19</v>
      </c>
      <c r="L490" s="47"/>
      <c r="M490" s="216" t="s">
        <v>19</v>
      </c>
      <c r="N490" s="217" t="s">
        <v>44</v>
      </c>
      <c r="O490" s="87"/>
      <c r="P490" s="218">
        <f>O490*H490</f>
        <v>0</v>
      </c>
      <c r="Q490" s="218">
        <v>0</v>
      </c>
      <c r="R490" s="218">
        <f>Q490*H490</f>
        <v>0</v>
      </c>
      <c r="S490" s="218">
        <v>0</v>
      </c>
      <c r="T490" s="219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20" t="s">
        <v>354</v>
      </c>
      <c r="AT490" s="220" t="s">
        <v>245</v>
      </c>
      <c r="AU490" s="220" t="s">
        <v>83</v>
      </c>
      <c r="AY490" s="20" t="s">
        <v>243</v>
      </c>
      <c r="BE490" s="221">
        <f>IF(N490="základní",J490,0)</f>
        <v>0</v>
      </c>
      <c r="BF490" s="221">
        <f>IF(N490="snížená",J490,0)</f>
        <v>0</v>
      </c>
      <c r="BG490" s="221">
        <f>IF(N490="zákl. přenesená",J490,0)</f>
        <v>0</v>
      </c>
      <c r="BH490" s="221">
        <f>IF(N490="sníž. přenesená",J490,0)</f>
        <v>0</v>
      </c>
      <c r="BI490" s="221">
        <f>IF(N490="nulová",J490,0)</f>
        <v>0</v>
      </c>
      <c r="BJ490" s="20" t="s">
        <v>81</v>
      </c>
      <c r="BK490" s="221">
        <f>ROUND(I490*H490,2)</f>
        <v>0</v>
      </c>
      <c r="BL490" s="20" t="s">
        <v>354</v>
      </c>
      <c r="BM490" s="220" t="s">
        <v>792</v>
      </c>
    </row>
    <row r="491" s="14" customFormat="1">
      <c r="A491" s="14"/>
      <c r="B491" s="238"/>
      <c r="C491" s="239"/>
      <c r="D491" s="229" t="s">
        <v>253</v>
      </c>
      <c r="E491" s="240" t="s">
        <v>19</v>
      </c>
      <c r="F491" s="241" t="s">
        <v>793</v>
      </c>
      <c r="G491" s="239"/>
      <c r="H491" s="242">
        <v>57</v>
      </c>
      <c r="I491" s="243"/>
      <c r="J491" s="239"/>
      <c r="K491" s="239"/>
      <c r="L491" s="244"/>
      <c r="M491" s="245"/>
      <c r="N491" s="246"/>
      <c r="O491" s="246"/>
      <c r="P491" s="246"/>
      <c r="Q491" s="246"/>
      <c r="R491" s="246"/>
      <c r="S491" s="246"/>
      <c r="T491" s="24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8" t="s">
        <v>253</v>
      </c>
      <c r="AU491" s="248" t="s">
        <v>83</v>
      </c>
      <c r="AV491" s="14" t="s">
        <v>83</v>
      </c>
      <c r="AW491" s="14" t="s">
        <v>34</v>
      </c>
      <c r="AX491" s="14" t="s">
        <v>81</v>
      </c>
      <c r="AY491" s="248" t="s">
        <v>243</v>
      </c>
    </row>
    <row r="492" s="2" customFormat="1" ht="49.05" customHeight="1">
      <c r="A492" s="41"/>
      <c r="B492" s="42"/>
      <c r="C492" s="209" t="s">
        <v>794</v>
      </c>
      <c r="D492" s="209" t="s">
        <v>245</v>
      </c>
      <c r="E492" s="210" t="s">
        <v>795</v>
      </c>
      <c r="F492" s="211" t="s">
        <v>796</v>
      </c>
      <c r="G492" s="212" t="s">
        <v>181</v>
      </c>
      <c r="H492" s="213">
        <v>0.874</v>
      </c>
      <c r="I492" s="214"/>
      <c r="J492" s="215">
        <f>ROUND(I492*H492,2)</f>
        <v>0</v>
      </c>
      <c r="K492" s="211" t="s">
        <v>248</v>
      </c>
      <c r="L492" s="47"/>
      <c r="M492" s="216" t="s">
        <v>19</v>
      </c>
      <c r="N492" s="217" t="s">
        <v>44</v>
      </c>
      <c r="O492" s="87"/>
      <c r="P492" s="218">
        <f>O492*H492</f>
        <v>0</v>
      </c>
      <c r="Q492" s="218">
        <v>0</v>
      </c>
      <c r="R492" s="218">
        <f>Q492*H492</f>
        <v>0</v>
      </c>
      <c r="S492" s="218">
        <v>0</v>
      </c>
      <c r="T492" s="219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0" t="s">
        <v>354</v>
      </c>
      <c r="AT492" s="220" t="s">
        <v>245</v>
      </c>
      <c r="AU492" s="220" t="s">
        <v>83</v>
      </c>
      <c r="AY492" s="20" t="s">
        <v>243</v>
      </c>
      <c r="BE492" s="221">
        <f>IF(N492="základní",J492,0)</f>
        <v>0</v>
      </c>
      <c r="BF492" s="221">
        <f>IF(N492="snížená",J492,0)</f>
        <v>0</v>
      </c>
      <c r="BG492" s="221">
        <f>IF(N492="zákl. přenesená",J492,0)</f>
        <v>0</v>
      </c>
      <c r="BH492" s="221">
        <f>IF(N492="sníž. přenesená",J492,0)</f>
        <v>0</v>
      </c>
      <c r="BI492" s="221">
        <f>IF(N492="nulová",J492,0)</f>
        <v>0</v>
      </c>
      <c r="BJ492" s="20" t="s">
        <v>81</v>
      </c>
      <c r="BK492" s="221">
        <f>ROUND(I492*H492,2)</f>
        <v>0</v>
      </c>
      <c r="BL492" s="20" t="s">
        <v>354</v>
      </c>
      <c r="BM492" s="220" t="s">
        <v>797</v>
      </c>
    </row>
    <row r="493" s="2" customFormat="1">
      <c r="A493" s="41"/>
      <c r="B493" s="42"/>
      <c r="C493" s="43"/>
      <c r="D493" s="222" t="s">
        <v>251</v>
      </c>
      <c r="E493" s="43"/>
      <c r="F493" s="223" t="s">
        <v>798</v>
      </c>
      <c r="G493" s="43"/>
      <c r="H493" s="43"/>
      <c r="I493" s="224"/>
      <c r="J493" s="43"/>
      <c r="K493" s="43"/>
      <c r="L493" s="47"/>
      <c r="M493" s="225"/>
      <c r="N493" s="226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251</v>
      </c>
      <c r="AU493" s="20" t="s">
        <v>83</v>
      </c>
    </row>
    <row r="494" s="12" customFormat="1" ht="22.8" customHeight="1">
      <c r="A494" s="12"/>
      <c r="B494" s="193"/>
      <c r="C494" s="194"/>
      <c r="D494" s="195" t="s">
        <v>72</v>
      </c>
      <c r="E494" s="207" t="s">
        <v>799</v>
      </c>
      <c r="F494" s="207" t="s">
        <v>800</v>
      </c>
      <c r="G494" s="194"/>
      <c r="H494" s="194"/>
      <c r="I494" s="197"/>
      <c r="J494" s="208">
        <f>BK494</f>
        <v>0</v>
      </c>
      <c r="K494" s="194"/>
      <c r="L494" s="199"/>
      <c r="M494" s="200"/>
      <c r="N494" s="201"/>
      <c r="O494" s="201"/>
      <c r="P494" s="202">
        <f>SUM(P495:P548)</f>
        <v>0</v>
      </c>
      <c r="Q494" s="201"/>
      <c r="R494" s="202">
        <f>SUM(R495:R548)</f>
        <v>1.8332691299999997</v>
      </c>
      <c r="S494" s="201"/>
      <c r="T494" s="203">
        <f>SUM(T495:T548)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04" t="s">
        <v>83</v>
      </c>
      <c r="AT494" s="205" t="s">
        <v>72</v>
      </c>
      <c r="AU494" s="205" t="s">
        <v>81</v>
      </c>
      <c r="AY494" s="204" t="s">
        <v>243</v>
      </c>
      <c r="BK494" s="206">
        <f>SUM(BK495:BK548)</f>
        <v>0</v>
      </c>
    </row>
    <row r="495" s="2" customFormat="1" ht="55.5" customHeight="1">
      <c r="A495" s="41"/>
      <c r="B495" s="42"/>
      <c r="C495" s="209" t="s">
        <v>801</v>
      </c>
      <c r="D495" s="209" t="s">
        <v>245</v>
      </c>
      <c r="E495" s="210" t="s">
        <v>802</v>
      </c>
      <c r="F495" s="211" t="s">
        <v>803</v>
      </c>
      <c r="G495" s="212" t="s">
        <v>97</v>
      </c>
      <c r="H495" s="213">
        <v>32.326999999999998</v>
      </c>
      <c r="I495" s="214"/>
      <c r="J495" s="215">
        <f>ROUND(I495*H495,2)</f>
        <v>0</v>
      </c>
      <c r="K495" s="211" t="s">
        <v>19</v>
      </c>
      <c r="L495" s="47"/>
      <c r="M495" s="216" t="s">
        <v>19</v>
      </c>
      <c r="N495" s="217" t="s">
        <v>44</v>
      </c>
      <c r="O495" s="87"/>
      <c r="P495" s="218">
        <f>O495*H495</f>
        <v>0</v>
      </c>
      <c r="Q495" s="218">
        <v>0.025389999999999999</v>
      </c>
      <c r="R495" s="218">
        <f>Q495*H495</f>
        <v>0.8207825299999999</v>
      </c>
      <c r="S495" s="218">
        <v>0</v>
      </c>
      <c r="T495" s="219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0" t="s">
        <v>354</v>
      </c>
      <c r="AT495" s="220" t="s">
        <v>245</v>
      </c>
      <c r="AU495" s="220" t="s">
        <v>83</v>
      </c>
      <c r="AY495" s="20" t="s">
        <v>243</v>
      </c>
      <c r="BE495" s="221">
        <f>IF(N495="základní",J495,0)</f>
        <v>0</v>
      </c>
      <c r="BF495" s="221">
        <f>IF(N495="snížená",J495,0)</f>
        <v>0</v>
      </c>
      <c r="BG495" s="221">
        <f>IF(N495="zákl. přenesená",J495,0)</f>
        <v>0</v>
      </c>
      <c r="BH495" s="221">
        <f>IF(N495="sníž. přenesená",J495,0)</f>
        <v>0</v>
      </c>
      <c r="BI495" s="221">
        <f>IF(N495="nulová",J495,0)</f>
        <v>0</v>
      </c>
      <c r="BJ495" s="20" t="s">
        <v>81</v>
      </c>
      <c r="BK495" s="221">
        <f>ROUND(I495*H495,2)</f>
        <v>0</v>
      </c>
      <c r="BL495" s="20" t="s">
        <v>354</v>
      </c>
      <c r="BM495" s="220" t="s">
        <v>804</v>
      </c>
    </row>
    <row r="496" s="2" customFormat="1">
      <c r="A496" s="41"/>
      <c r="B496" s="42"/>
      <c r="C496" s="43"/>
      <c r="D496" s="229" t="s">
        <v>508</v>
      </c>
      <c r="E496" s="43"/>
      <c r="F496" s="281" t="s">
        <v>805</v>
      </c>
      <c r="G496" s="43"/>
      <c r="H496" s="43"/>
      <c r="I496" s="224"/>
      <c r="J496" s="43"/>
      <c r="K496" s="43"/>
      <c r="L496" s="47"/>
      <c r="M496" s="225"/>
      <c r="N496" s="226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508</v>
      </c>
      <c r="AU496" s="20" t="s">
        <v>83</v>
      </c>
    </row>
    <row r="497" s="13" customFormat="1">
      <c r="A497" s="13"/>
      <c r="B497" s="227"/>
      <c r="C497" s="228"/>
      <c r="D497" s="229" t="s">
        <v>253</v>
      </c>
      <c r="E497" s="230" t="s">
        <v>19</v>
      </c>
      <c r="F497" s="231" t="s">
        <v>806</v>
      </c>
      <c r="G497" s="228"/>
      <c r="H497" s="230" t="s">
        <v>19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253</v>
      </c>
      <c r="AU497" s="237" t="s">
        <v>83</v>
      </c>
      <c r="AV497" s="13" t="s">
        <v>81</v>
      </c>
      <c r="AW497" s="13" t="s">
        <v>34</v>
      </c>
      <c r="AX497" s="13" t="s">
        <v>73</v>
      </c>
      <c r="AY497" s="237" t="s">
        <v>243</v>
      </c>
    </row>
    <row r="498" s="14" customFormat="1">
      <c r="A498" s="14"/>
      <c r="B498" s="238"/>
      <c r="C498" s="239"/>
      <c r="D498" s="229" t="s">
        <v>253</v>
      </c>
      <c r="E498" s="240" t="s">
        <v>19</v>
      </c>
      <c r="F498" s="241" t="s">
        <v>807</v>
      </c>
      <c r="G498" s="239"/>
      <c r="H498" s="242">
        <v>10.140000000000001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8" t="s">
        <v>253</v>
      </c>
      <c r="AU498" s="248" t="s">
        <v>83</v>
      </c>
      <c r="AV498" s="14" t="s">
        <v>83</v>
      </c>
      <c r="AW498" s="14" t="s">
        <v>34</v>
      </c>
      <c r="AX498" s="14" t="s">
        <v>73</v>
      </c>
      <c r="AY498" s="248" t="s">
        <v>243</v>
      </c>
    </row>
    <row r="499" s="13" customFormat="1">
      <c r="A499" s="13"/>
      <c r="B499" s="227"/>
      <c r="C499" s="228"/>
      <c r="D499" s="229" t="s">
        <v>253</v>
      </c>
      <c r="E499" s="230" t="s">
        <v>19</v>
      </c>
      <c r="F499" s="231" t="s">
        <v>582</v>
      </c>
      <c r="G499" s="228"/>
      <c r="H499" s="230" t="s">
        <v>19</v>
      </c>
      <c r="I499" s="232"/>
      <c r="J499" s="228"/>
      <c r="K499" s="228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253</v>
      </c>
      <c r="AU499" s="237" t="s">
        <v>83</v>
      </c>
      <c r="AV499" s="13" t="s">
        <v>81</v>
      </c>
      <c r="AW499" s="13" t="s">
        <v>34</v>
      </c>
      <c r="AX499" s="13" t="s">
        <v>73</v>
      </c>
      <c r="AY499" s="237" t="s">
        <v>243</v>
      </c>
    </row>
    <row r="500" s="14" customFormat="1">
      <c r="A500" s="14"/>
      <c r="B500" s="238"/>
      <c r="C500" s="239"/>
      <c r="D500" s="229" t="s">
        <v>253</v>
      </c>
      <c r="E500" s="240" t="s">
        <v>19</v>
      </c>
      <c r="F500" s="241" t="s">
        <v>808</v>
      </c>
      <c r="G500" s="239"/>
      <c r="H500" s="242">
        <v>8.9049999999999994</v>
      </c>
      <c r="I500" s="243"/>
      <c r="J500" s="239"/>
      <c r="K500" s="239"/>
      <c r="L500" s="244"/>
      <c r="M500" s="245"/>
      <c r="N500" s="246"/>
      <c r="O500" s="246"/>
      <c r="P500" s="246"/>
      <c r="Q500" s="246"/>
      <c r="R500" s="246"/>
      <c r="S500" s="246"/>
      <c r="T500" s="24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8" t="s">
        <v>253</v>
      </c>
      <c r="AU500" s="248" t="s">
        <v>83</v>
      </c>
      <c r="AV500" s="14" t="s">
        <v>83</v>
      </c>
      <c r="AW500" s="14" t="s">
        <v>34</v>
      </c>
      <c r="AX500" s="14" t="s">
        <v>73</v>
      </c>
      <c r="AY500" s="248" t="s">
        <v>243</v>
      </c>
    </row>
    <row r="501" s="14" customFormat="1">
      <c r="A501" s="14"/>
      <c r="B501" s="238"/>
      <c r="C501" s="239"/>
      <c r="D501" s="229" t="s">
        <v>253</v>
      </c>
      <c r="E501" s="240" t="s">
        <v>19</v>
      </c>
      <c r="F501" s="241" t="s">
        <v>809</v>
      </c>
      <c r="G501" s="239"/>
      <c r="H501" s="242">
        <v>-0.77100000000000002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8" t="s">
        <v>253</v>
      </c>
      <c r="AU501" s="248" t="s">
        <v>83</v>
      </c>
      <c r="AV501" s="14" t="s">
        <v>83</v>
      </c>
      <c r="AW501" s="14" t="s">
        <v>34</v>
      </c>
      <c r="AX501" s="14" t="s">
        <v>73</v>
      </c>
      <c r="AY501" s="248" t="s">
        <v>243</v>
      </c>
    </row>
    <row r="502" s="14" customFormat="1">
      <c r="A502" s="14"/>
      <c r="B502" s="238"/>
      <c r="C502" s="239"/>
      <c r="D502" s="229" t="s">
        <v>253</v>
      </c>
      <c r="E502" s="240" t="s">
        <v>19</v>
      </c>
      <c r="F502" s="241" t="s">
        <v>810</v>
      </c>
      <c r="G502" s="239"/>
      <c r="H502" s="242">
        <v>-0.063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8" t="s">
        <v>253</v>
      </c>
      <c r="AU502" s="248" t="s">
        <v>83</v>
      </c>
      <c r="AV502" s="14" t="s">
        <v>83</v>
      </c>
      <c r="AW502" s="14" t="s">
        <v>34</v>
      </c>
      <c r="AX502" s="14" t="s">
        <v>73</v>
      </c>
      <c r="AY502" s="248" t="s">
        <v>243</v>
      </c>
    </row>
    <row r="503" s="13" customFormat="1">
      <c r="A503" s="13"/>
      <c r="B503" s="227"/>
      <c r="C503" s="228"/>
      <c r="D503" s="229" t="s">
        <v>253</v>
      </c>
      <c r="E503" s="230" t="s">
        <v>19</v>
      </c>
      <c r="F503" s="231" t="s">
        <v>426</v>
      </c>
      <c r="G503" s="228"/>
      <c r="H503" s="230" t="s">
        <v>19</v>
      </c>
      <c r="I503" s="232"/>
      <c r="J503" s="228"/>
      <c r="K503" s="228"/>
      <c r="L503" s="233"/>
      <c r="M503" s="234"/>
      <c r="N503" s="235"/>
      <c r="O503" s="235"/>
      <c r="P503" s="235"/>
      <c r="Q503" s="235"/>
      <c r="R503" s="235"/>
      <c r="S503" s="235"/>
      <c r="T503" s="23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7" t="s">
        <v>253</v>
      </c>
      <c r="AU503" s="237" t="s">
        <v>83</v>
      </c>
      <c r="AV503" s="13" t="s">
        <v>81</v>
      </c>
      <c r="AW503" s="13" t="s">
        <v>34</v>
      </c>
      <c r="AX503" s="13" t="s">
        <v>73</v>
      </c>
      <c r="AY503" s="237" t="s">
        <v>243</v>
      </c>
    </row>
    <row r="504" s="14" customFormat="1">
      <c r="A504" s="14"/>
      <c r="B504" s="238"/>
      <c r="C504" s="239"/>
      <c r="D504" s="229" t="s">
        <v>253</v>
      </c>
      <c r="E504" s="240" t="s">
        <v>19</v>
      </c>
      <c r="F504" s="241" t="s">
        <v>811</v>
      </c>
      <c r="G504" s="239"/>
      <c r="H504" s="242">
        <v>2.4700000000000002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8" t="s">
        <v>253</v>
      </c>
      <c r="AU504" s="248" t="s">
        <v>83</v>
      </c>
      <c r="AV504" s="14" t="s">
        <v>83</v>
      </c>
      <c r="AW504" s="14" t="s">
        <v>34</v>
      </c>
      <c r="AX504" s="14" t="s">
        <v>73</v>
      </c>
      <c r="AY504" s="248" t="s">
        <v>243</v>
      </c>
    </row>
    <row r="505" s="13" customFormat="1">
      <c r="A505" s="13"/>
      <c r="B505" s="227"/>
      <c r="C505" s="228"/>
      <c r="D505" s="229" t="s">
        <v>253</v>
      </c>
      <c r="E505" s="230" t="s">
        <v>19</v>
      </c>
      <c r="F505" s="231" t="s">
        <v>585</v>
      </c>
      <c r="G505" s="228"/>
      <c r="H505" s="230" t="s">
        <v>19</v>
      </c>
      <c r="I505" s="232"/>
      <c r="J505" s="228"/>
      <c r="K505" s="228"/>
      <c r="L505" s="233"/>
      <c r="M505" s="234"/>
      <c r="N505" s="235"/>
      <c r="O505" s="235"/>
      <c r="P505" s="235"/>
      <c r="Q505" s="235"/>
      <c r="R505" s="235"/>
      <c r="S505" s="235"/>
      <c r="T505" s="23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7" t="s">
        <v>253</v>
      </c>
      <c r="AU505" s="237" t="s">
        <v>83</v>
      </c>
      <c r="AV505" s="13" t="s">
        <v>81</v>
      </c>
      <c r="AW505" s="13" t="s">
        <v>34</v>
      </c>
      <c r="AX505" s="13" t="s">
        <v>73</v>
      </c>
      <c r="AY505" s="237" t="s">
        <v>243</v>
      </c>
    </row>
    <row r="506" s="14" customFormat="1">
      <c r="A506" s="14"/>
      <c r="B506" s="238"/>
      <c r="C506" s="239"/>
      <c r="D506" s="229" t="s">
        <v>253</v>
      </c>
      <c r="E506" s="240" t="s">
        <v>19</v>
      </c>
      <c r="F506" s="241" t="s">
        <v>812</v>
      </c>
      <c r="G506" s="239"/>
      <c r="H506" s="242">
        <v>10.01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8" t="s">
        <v>253</v>
      </c>
      <c r="AU506" s="248" t="s">
        <v>83</v>
      </c>
      <c r="AV506" s="14" t="s">
        <v>83</v>
      </c>
      <c r="AW506" s="14" t="s">
        <v>34</v>
      </c>
      <c r="AX506" s="14" t="s">
        <v>73</v>
      </c>
      <c r="AY506" s="248" t="s">
        <v>243</v>
      </c>
    </row>
    <row r="507" s="14" customFormat="1">
      <c r="A507" s="14"/>
      <c r="B507" s="238"/>
      <c r="C507" s="239"/>
      <c r="D507" s="229" t="s">
        <v>253</v>
      </c>
      <c r="E507" s="240" t="s">
        <v>19</v>
      </c>
      <c r="F507" s="241" t="s">
        <v>809</v>
      </c>
      <c r="G507" s="239"/>
      <c r="H507" s="242">
        <v>-0.77100000000000002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8" t="s">
        <v>253</v>
      </c>
      <c r="AU507" s="248" t="s">
        <v>83</v>
      </c>
      <c r="AV507" s="14" t="s">
        <v>83</v>
      </c>
      <c r="AW507" s="14" t="s">
        <v>34</v>
      </c>
      <c r="AX507" s="14" t="s">
        <v>73</v>
      </c>
      <c r="AY507" s="248" t="s">
        <v>243</v>
      </c>
    </row>
    <row r="508" s="14" customFormat="1">
      <c r="A508" s="14"/>
      <c r="B508" s="238"/>
      <c r="C508" s="239"/>
      <c r="D508" s="229" t="s">
        <v>253</v>
      </c>
      <c r="E508" s="240" t="s">
        <v>19</v>
      </c>
      <c r="F508" s="241" t="s">
        <v>810</v>
      </c>
      <c r="G508" s="239"/>
      <c r="H508" s="242">
        <v>-0.063</v>
      </c>
      <c r="I508" s="243"/>
      <c r="J508" s="239"/>
      <c r="K508" s="239"/>
      <c r="L508" s="244"/>
      <c r="M508" s="245"/>
      <c r="N508" s="246"/>
      <c r="O508" s="246"/>
      <c r="P508" s="246"/>
      <c r="Q508" s="246"/>
      <c r="R508" s="246"/>
      <c r="S508" s="246"/>
      <c r="T508" s="24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8" t="s">
        <v>253</v>
      </c>
      <c r="AU508" s="248" t="s">
        <v>83</v>
      </c>
      <c r="AV508" s="14" t="s">
        <v>83</v>
      </c>
      <c r="AW508" s="14" t="s">
        <v>34</v>
      </c>
      <c r="AX508" s="14" t="s">
        <v>73</v>
      </c>
      <c r="AY508" s="248" t="s">
        <v>243</v>
      </c>
    </row>
    <row r="509" s="13" customFormat="1">
      <c r="A509" s="13"/>
      <c r="B509" s="227"/>
      <c r="C509" s="228"/>
      <c r="D509" s="229" t="s">
        <v>253</v>
      </c>
      <c r="E509" s="230" t="s">
        <v>19</v>
      </c>
      <c r="F509" s="231" t="s">
        <v>428</v>
      </c>
      <c r="G509" s="228"/>
      <c r="H509" s="230" t="s">
        <v>19</v>
      </c>
      <c r="I509" s="232"/>
      <c r="J509" s="228"/>
      <c r="K509" s="228"/>
      <c r="L509" s="233"/>
      <c r="M509" s="234"/>
      <c r="N509" s="235"/>
      <c r="O509" s="235"/>
      <c r="P509" s="235"/>
      <c r="Q509" s="235"/>
      <c r="R509" s="235"/>
      <c r="S509" s="235"/>
      <c r="T509" s="23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7" t="s">
        <v>253</v>
      </c>
      <c r="AU509" s="237" t="s">
        <v>83</v>
      </c>
      <c r="AV509" s="13" t="s">
        <v>81</v>
      </c>
      <c r="AW509" s="13" t="s">
        <v>34</v>
      </c>
      <c r="AX509" s="13" t="s">
        <v>73</v>
      </c>
      <c r="AY509" s="237" t="s">
        <v>243</v>
      </c>
    </row>
    <row r="510" s="14" customFormat="1">
      <c r="A510" s="14"/>
      <c r="B510" s="238"/>
      <c r="C510" s="239"/>
      <c r="D510" s="229" t="s">
        <v>253</v>
      </c>
      <c r="E510" s="240" t="s">
        <v>19</v>
      </c>
      <c r="F510" s="241" t="s">
        <v>811</v>
      </c>
      <c r="G510" s="239"/>
      <c r="H510" s="242">
        <v>2.4700000000000002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8" t="s">
        <v>253</v>
      </c>
      <c r="AU510" s="248" t="s">
        <v>83</v>
      </c>
      <c r="AV510" s="14" t="s">
        <v>83</v>
      </c>
      <c r="AW510" s="14" t="s">
        <v>34</v>
      </c>
      <c r="AX510" s="14" t="s">
        <v>73</v>
      </c>
      <c r="AY510" s="248" t="s">
        <v>243</v>
      </c>
    </row>
    <row r="511" s="15" customFormat="1">
      <c r="A511" s="15"/>
      <c r="B511" s="249"/>
      <c r="C511" s="250"/>
      <c r="D511" s="229" t="s">
        <v>253</v>
      </c>
      <c r="E511" s="251" t="s">
        <v>116</v>
      </c>
      <c r="F511" s="252" t="s">
        <v>257</v>
      </c>
      <c r="G511" s="250"/>
      <c r="H511" s="253">
        <v>32.326999999999998</v>
      </c>
      <c r="I511" s="254"/>
      <c r="J511" s="250"/>
      <c r="K511" s="250"/>
      <c r="L511" s="255"/>
      <c r="M511" s="256"/>
      <c r="N511" s="257"/>
      <c r="O511" s="257"/>
      <c r="P511" s="257"/>
      <c r="Q511" s="257"/>
      <c r="R511" s="257"/>
      <c r="S511" s="257"/>
      <c r="T511" s="258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9" t="s">
        <v>253</v>
      </c>
      <c r="AU511" s="259" t="s">
        <v>83</v>
      </c>
      <c r="AV511" s="15" t="s">
        <v>258</v>
      </c>
      <c r="AW511" s="15" t="s">
        <v>34</v>
      </c>
      <c r="AX511" s="15" t="s">
        <v>73</v>
      </c>
      <c r="AY511" s="259" t="s">
        <v>243</v>
      </c>
    </row>
    <row r="512" s="16" customFormat="1">
      <c r="A512" s="16"/>
      <c r="B512" s="260"/>
      <c r="C512" s="261"/>
      <c r="D512" s="229" t="s">
        <v>253</v>
      </c>
      <c r="E512" s="262" t="s">
        <v>19</v>
      </c>
      <c r="F512" s="263" t="s">
        <v>259</v>
      </c>
      <c r="G512" s="261"/>
      <c r="H512" s="264">
        <v>32.326999999999998</v>
      </c>
      <c r="I512" s="265"/>
      <c r="J512" s="261"/>
      <c r="K512" s="261"/>
      <c r="L512" s="266"/>
      <c r="M512" s="267"/>
      <c r="N512" s="268"/>
      <c r="O512" s="268"/>
      <c r="P512" s="268"/>
      <c r="Q512" s="268"/>
      <c r="R512" s="268"/>
      <c r="S512" s="268"/>
      <c r="T512" s="269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T512" s="270" t="s">
        <v>253</v>
      </c>
      <c r="AU512" s="270" t="s">
        <v>83</v>
      </c>
      <c r="AV512" s="16" t="s">
        <v>249</v>
      </c>
      <c r="AW512" s="16" t="s">
        <v>34</v>
      </c>
      <c r="AX512" s="16" t="s">
        <v>81</v>
      </c>
      <c r="AY512" s="270" t="s">
        <v>243</v>
      </c>
    </row>
    <row r="513" s="2" customFormat="1" ht="55.5" customHeight="1">
      <c r="A513" s="41"/>
      <c r="B513" s="42"/>
      <c r="C513" s="209" t="s">
        <v>813</v>
      </c>
      <c r="D513" s="209" t="s">
        <v>245</v>
      </c>
      <c r="E513" s="210" t="s">
        <v>814</v>
      </c>
      <c r="F513" s="211" t="s">
        <v>815</v>
      </c>
      <c r="G513" s="212" t="s">
        <v>97</v>
      </c>
      <c r="H513" s="213">
        <v>31.597999999999999</v>
      </c>
      <c r="I513" s="214"/>
      <c r="J513" s="215">
        <f>ROUND(I513*H513,2)</f>
        <v>0</v>
      </c>
      <c r="K513" s="211" t="s">
        <v>19</v>
      </c>
      <c r="L513" s="47"/>
      <c r="M513" s="216" t="s">
        <v>19</v>
      </c>
      <c r="N513" s="217" t="s">
        <v>44</v>
      </c>
      <c r="O513" s="87"/>
      <c r="P513" s="218">
        <f>O513*H513</f>
        <v>0</v>
      </c>
      <c r="Q513" s="218">
        <v>0.027949999999999999</v>
      </c>
      <c r="R513" s="218">
        <f>Q513*H513</f>
        <v>0.8831640999999999</v>
      </c>
      <c r="S513" s="218">
        <v>0</v>
      </c>
      <c r="T513" s="219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0" t="s">
        <v>354</v>
      </c>
      <c r="AT513" s="220" t="s">
        <v>245</v>
      </c>
      <c r="AU513" s="220" t="s">
        <v>83</v>
      </c>
      <c r="AY513" s="20" t="s">
        <v>243</v>
      </c>
      <c r="BE513" s="221">
        <f>IF(N513="základní",J513,0)</f>
        <v>0</v>
      </c>
      <c r="BF513" s="221">
        <f>IF(N513="snížená",J513,0)</f>
        <v>0</v>
      </c>
      <c r="BG513" s="221">
        <f>IF(N513="zákl. přenesená",J513,0)</f>
        <v>0</v>
      </c>
      <c r="BH513" s="221">
        <f>IF(N513="sníž. přenesená",J513,0)</f>
        <v>0</v>
      </c>
      <c r="BI513" s="221">
        <f>IF(N513="nulová",J513,0)</f>
        <v>0</v>
      </c>
      <c r="BJ513" s="20" t="s">
        <v>81</v>
      </c>
      <c r="BK513" s="221">
        <f>ROUND(I513*H513,2)</f>
        <v>0</v>
      </c>
      <c r="BL513" s="20" t="s">
        <v>354</v>
      </c>
      <c r="BM513" s="220" t="s">
        <v>816</v>
      </c>
    </row>
    <row r="514" s="2" customFormat="1">
      <c r="A514" s="41"/>
      <c r="B514" s="42"/>
      <c r="C514" s="43"/>
      <c r="D514" s="229" t="s">
        <v>508</v>
      </c>
      <c r="E514" s="43"/>
      <c r="F514" s="281" t="s">
        <v>805</v>
      </c>
      <c r="G514" s="43"/>
      <c r="H514" s="43"/>
      <c r="I514" s="224"/>
      <c r="J514" s="43"/>
      <c r="K514" s="43"/>
      <c r="L514" s="47"/>
      <c r="M514" s="225"/>
      <c r="N514" s="226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508</v>
      </c>
      <c r="AU514" s="20" t="s">
        <v>83</v>
      </c>
    </row>
    <row r="515" s="13" customFormat="1">
      <c r="A515" s="13"/>
      <c r="B515" s="227"/>
      <c r="C515" s="228"/>
      <c r="D515" s="229" t="s">
        <v>253</v>
      </c>
      <c r="E515" s="230" t="s">
        <v>19</v>
      </c>
      <c r="F515" s="231" t="s">
        <v>423</v>
      </c>
      <c r="G515" s="228"/>
      <c r="H515" s="230" t="s">
        <v>19</v>
      </c>
      <c r="I515" s="232"/>
      <c r="J515" s="228"/>
      <c r="K515" s="228"/>
      <c r="L515" s="233"/>
      <c r="M515" s="234"/>
      <c r="N515" s="235"/>
      <c r="O515" s="235"/>
      <c r="P515" s="235"/>
      <c r="Q515" s="235"/>
      <c r="R515" s="235"/>
      <c r="S515" s="235"/>
      <c r="T515" s="23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7" t="s">
        <v>253</v>
      </c>
      <c r="AU515" s="237" t="s">
        <v>83</v>
      </c>
      <c r="AV515" s="13" t="s">
        <v>81</v>
      </c>
      <c r="AW515" s="13" t="s">
        <v>34</v>
      </c>
      <c r="AX515" s="13" t="s">
        <v>73</v>
      </c>
      <c r="AY515" s="237" t="s">
        <v>243</v>
      </c>
    </row>
    <row r="516" s="14" customFormat="1">
      <c r="A516" s="14"/>
      <c r="B516" s="238"/>
      <c r="C516" s="239"/>
      <c r="D516" s="229" t="s">
        <v>253</v>
      </c>
      <c r="E516" s="240" t="s">
        <v>19</v>
      </c>
      <c r="F516" s="241" t="s">
        <v>817</v>
      </c>
      <c r="G516" s="239"/>
      <c r="H516" s="242">
        <v>10.452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8" t="s">
        <v>253</v>
      </c>
      <c r="AU516" s="248" t="s">
        <v>83</v>
      </c>
      <c r="AV516" s="14" t="s">
        <v>83</v>
      </c>
      <c r="AW516" s="14" t="s">
        <v>34</v>
      </c>
      <c r="AX516" s="14" t="s">
        <v>73</v>
      </c>
      <c r="AY516" s="248" t="s">
        <v>243</v>
      </c>
    </row>
    <row r="517" s="14" customFormat="1">
      <c r="A517" s="14"/>
      <c r="B517" s="238"/>
      <c r="C517" s="239"/>
      <c r="D517" s="229" t="s">
        <v>253</v>
      </c>
      <c r="E517" s="240" t="s">
        <v>19</v>
      </c>
      <c r="F517" s="241" t="s">
        <v>818</v>
      </c>
      <c r="G517" s="239"/>
      <c r="H517" s="242">
        <v>2.75</v>
      </c>
      <c r="I517" s="243"/>
      <c r="J517" s="239"/>
      <c r="K517" s="239"/>
      <c r="L517" s="244"/>
      <c r="M517" s="245"/>
      <c r="N517" s="246"/>
      <c r="O517" s="246"/>
      <c r="P517" s="246"/>
      <c r="Q517" s="246"/>
      <c r="R517" s="246"/>
      <c r="S517" s="246"/>
      <c r="T517" s="247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8" t="s">
        <v>253</v>
      </c>
      <c r="AU517" s="248" t="s">
        <v>83</v>
      </c>
      <c r="AV517" s="14" t="s">
        <v>83</v>
      </c>
      <c r="AW517" s="14" t="s">
        <v>34</v>
      </c>
      <c r="AX517" s="14" t="s">
        <v>73</v>
      </c>
      <c r="AY517" s="248" t="s">
        <v>243</v>
      </c>
    </row>
    <row r="518" s="14" customFormat="1">
      <c r="A518" s="14"/>
      <c r="B518" s="238"/>
      <c r="C518" s="239"/>
      <c r="D518" s="229" t="s">
        <v>253</v>
      </c>
      <c r="E518" s="240" t="s">
        <v>19</v>
      </c>
      <c r="F518" s="241" t="s">
        <v>819</v>
      </c>
      <c r="G518" s="239"/>
      <c r="H518" s="242">
        <v>-0.188</v>
      </c>
      <c r="I518" s="243"/>
      <c r="J518" s="239"/>
      <c r="K518" s="239"/>
      <c r="L518" s="244"/>
      <c r="M518" s="245"/>
      <c r="N518" s="246"/>
      <c r="O518" s="246"/>
      <c r="P518" s="246"/>
      <c r="Q518" s="246"/>
      <c r="R518" s="246"/>
      <c r="S518" s="246"/>
      <c r="T518" s="24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8" t="s">
        <v>253</v>
      </c>
      <c r="AU518" s="248" t="s">
        <v>83</v>
      </c>
      <c r="AV518" s="14" t="s">
        <v>83</v>
      </c>
      <c r="AW518" s="14" t="s">
        <v>34</v>
      </c>
      <c r="AX518" s="14" t="s">
        <v>73</v>
      </c>
      <c r="AY518" s="248" t="s">
        <v>243</v>
      </c>
    </row>
    <row r="519" s="13" customFormat="1">
      <c r="A519" s="13"/>
      <c r="B519" s="227"/>
      <c r="C519" s="228"/>
      <c r="D519" s="229" t="s">
        <v>253</v>
      </c>
      <c r="E519" s="230" t="s">
        <v>19</v>
      </c>
      <c r="F519" s="231" t="s">
        <v>582</v>
      </c>
      <c r="G519" s="228"/>
      <c r="H519" s="230" t="s">
        <v>19</v>
      </c>
      <c r="I519" s="232"/>
      <c r="J519" s="228"/>
      <c r="K519" s="228"/>
      <c r="L519" s="233"/>
      <c r="M519" s="234"/>
      <c r="N519" s="235"/>
      <c r="O519" s="235"/>
      <c r="P519" s="235"/>
      <c r="Q519" s="235"/>
      <c r="R519" s="235"/>
      <c r="S519" s="235"/>
      <c r="T519" s="23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7" t="s">
        <v>253</v>
      </c>
      <c r="AU519" s="237" t="s">
        <v>83</v>
      </c>
      <c r="AV519" s="13" t="s">
        <v>81</v>
      </c>
      <c r="AW519" s="13" t="s">
        <v>34</v>
      </c>
      <c r="AX519" s="13" t="s">
        <v>73</v>
      </c>
      <c r="AY519" s="237" t="s">
        <v>243</v>
      </c>
    </row>
    <row r="520" s="14" customFormat="1">
      <c r="A520" s="14"/>
      <c r="B520" s="238"/>
      <c r="C520" s="239"/>
      <c r="D520" s="229" t="s">
        <v>253</v>
      </c>
      <c r="E520" s="240" t="s">
        <v>19</v>
      </c>
      <c r="F520" s="241" t="s">
        <v>820</v>
      </c>
      <c r="G520" s="239"/>
      <c r="H520" s="242">
        <v>3.5099999999999998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8" t="s">
        <v>253</v>
      </c>
      <c r="AU520" s="248" t="s">
        <v>83</v>
      </c>
      <c r="AV520" s="14" t="s">
        <v>83</v>
      </c>
      <c r="AW520" s="14" t="s">
        <v>34</v>
      </c>
      <c r="AX520" s="14" t="s">
        <v>73</v>
      </c>
      <c r="AY520" s="248" t="s">
        <v>243</v>
      </c>
    </row>
    <row r="521" s="13" customFormat="1">
      <c r="A521" s="13"/>
      <c r="B521" s="227"/>
      <c r="C521" s="228"/>
      <c r="D521" s="229" t="s">
        <v>253</v>
      </c>
      <c r="E521" s="230" t="s">
        <v>19</v>
      </c>
      <c r="F521" s="231" t="s">
        <v>426</v>
      </c>
      <c r="G521" s="228"/>
      <c r="H521" s="230" t="s">
        <v>19</v>
      </c>
      <c r="I521" s="232"/>
      <c r="J521" s="228"/>
      <c r="K521" s="228"/>
      <c r="L521" s="233"/>
      <c r="M521" s="234"/>
      <c r="N521" s="235"/>
      <c r="O521" s="235"/>
      <c r="P521" s="235"/>
      <c r="Q521" s="235"/>
      <c r="R521" s="235"/>
      <c r="S521" s="235"/>
      <c r="T521" s="23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7" t="s">
        <v>253</v>
      </c>
      <c r="AU521" s="237" t="s">
        <v>83</v>
      </c>
      <c r="AV521" s="13" t="s">
        <v>81</v>
      </c>
      <c r="AW521" s="13" t="s">
        <v>34</v>
      </c>
      <c r="AX521" s="13" t="s">
        <v>73</v>
      </c>
      <c r="AY521" s="237" t="s">
        <v>243</v>
      </c>
    </row>
    <row r="522" s="14" customFormat="1">
      <c r="A522" s="14"/>
      <c r="B522" s="238"/>
      <c r="C522" s="239"/>
      <c r="D522" s="229" t="s">
        <v>253</v>
      </c>
      <c r="E522" s="240" t="s">
        <v>19</v>
      </c>
      <c r="F522" s="241" t="s">
        <v>820</v>
      </c>
      <c r="G522" s="239"/>
      <c r="H522" s="242">
        <v>3.5099999999999998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8" t="s">
        <v>253</v>
      </c>
      <c r="AU522" s="248" t="s">
        <v>83</v>
      </c>
      <c r="AV522" s="14" t="s">
        <v>83</v>
      </c>
      <c r="AW522" s="14" t="s">
        <v>34</v>
      </c>
      <c r="AX522" s="14" t="s">
        <v>73</v>
      </c>
      <c r="AY522" s="248" t="s">
        <v>243</v>
      </c>
    </row>
    <row r="523" s="13" customFormat="1">
      <c r="A523" s="13"/>
      <c r="B523" s="227"/>
      <c r="C523" s="228"/>
      <c r="D523" s="229" t="s">
        <v>253</v>
      </c>
      <c r="E523" s="230" t="s">
        <v>19</v>
      </c>
      <c r="F523" s="231" t="s">
        <v>585</v>
      </c>
      <c r="G523" s="228"/>
      <c r="H523" s="230" t="s">
        <v>19</v>
      </c>
      <c r="I523" s="232"/>
      <c r="J523" s="228"/>
      <c r="K523" s="228"/>
      <c r="L523" s="233"/>
      <c r="M523" s="234"/>
      <c r="N523" s="235"/>
      <c r="O523" s="235"/>
      <c r="P523" s="235"/>
      <c r="Q523" s="235"/>
      <c r="R523" s="235"/>
      <c r="S523" s="235"/>
      <c r="T523" s="23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7" t="s">
        <v>253</v>
      </c>
      <c r="AU523" s="237" t="s">
        <v>83</v>
      </c>
      <c r="AV523" s="13" t="s">
        <v>81</v>
      </c>
      <c r="AW523" s="13" t="s">
        <v>34</v>
      </c>
      <c r="AX523" s="13" t="s">
        <v>73</v>
      </c>
      <c r="AY523" s="237" t="s">
        <v>243</v>
      </c>
    </row>
    <row r="524" s="14" customFormat="1">
      <c r="A524" s="14"/>
      <c r="B524" s="238"/>
      <c r="C524" s="239"/>
      <c r="D524" s="229" t="s">
        <v>253</v>
      </c>
      <c r="E524" s="240" t="s">
        <v>19</v>
      </c>
      <c r="F524" s="241" t="s">
        <v>821</v>
      </c>
      <c r="G524" s="239"/>
      <c r="H524" s="242">
        <v>4.2249999999999996</v>
      </c>
      <c r="I524" s="243"/>
      <c r="J524" s="239"/>
      <c r="K524" s="239"/>
      <c r="L524" s="244"/>
      <c r="M524" s="245"/>
      <c r="N524" s="246"/>
      <c r="O524" s="246"/>
      <c r="P524" s="246"/>
      <c r="Q524" s="246"/>
      <c r="R524" s="246"/>
      <c r="S524" s="246"/>
      <c r="T524" s="24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8" t="s">
        <v>253</v>
      </c>
      <c r="AU524" s="248" t="s">
        <v>83</v>
      </c>
      <c r="AV524" s="14" t="s">
        <v>83</v>
      </c>
      <c r="AW524" s="14" t="s">
        <v>34</v>
      </c>
      <c r="AX524" s="14" t="s">
        <v>73</v>
      </c>
      <c r="AY524" s="248" t="s">
        <v>243</v>
      </c>
    </row>
    <row r="525" s="13" customFormat="1">
      <c r="A525" s="13"/>
      <c r="B525" s="227"/>
      <c r="C525" s="228"/>
      <c r="D525" s="229" t="s">
        <v>253</v>
      </c>
      <c r="E525" s="230" t="s">
        <v>19</v>
      </c>
      <c r="F525" s="231" t="s">
        <v>428</v>
      </c>
      <c r="G525" s="228"/>
      <c r="H525" s="230" t="s">
        <v>19</v>
      </c>
      <c r="I525" s="232"/>
      <c r="J525" s="228"/>
      <c r="K525" s="228"/>
      <c r="L525" s="233"/>
      <c r="M525" s="234"/>
      <c r="N525" s="235"/>
      <c r="O525" s="235"/>
      <c r="P525" s="235"/>
      <c r="Q525" s="235"/>
      <c r="R525" s="235"/>
      <c r="S525" s="235"/>
      <c r="T525" s="23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7" t="s">
        <v>253</v>
      </c>
      <c r="AU525" s="237" t="s">
        <v>83</v>
      </c>
      <c r="AV525" s="13" t="s">
        <v>81</v>
      </c>
      <c r="AW525" s="13" t="s">
        <v>34</v>
      </c>
      <c r="AX525" s="13" t="s">
        <v>73</v>
      </c>
      <c r="AY525" s="237" t="s">
        <v>243</v>
      </c>
    </row>
    <row r="526" s="14" customFormat="1">
      <c r="A526" s="14"/>
      <c r="B526" s="238"/>
      <c r="C526" s="239"/>
      <c r="D526" s="229" t="s">
        <v>253</v>
      </c>
      <c r="E526" s="240" t="s">
        <v>19</v>
      </c>
      <c r="F526" s="241" t="s">
        <v>820</v>
      </c>
      <c r="G526" s="239"/>
      <c r="H526" s="242">
        <v>3.5099999999999998</v>
      </c>
      <c r="I526" s="243"/>
      <c r="J526" s="239"/>
      <c r="K526" s="239"/>
      <c r="L526" s="244"/>
      <c r="M526" s="245"/>
      <c r="N526" s="246"/>
      <c r="O526" s="246"/>
      <c r="P526" s="246"/>
      <c r="Q526" s="246"/>
      <c r="R526" s="246"/>
      <c r="S526" s="246"/>
      <c r="T526" s="24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8" t="s">
        <v>253</v>
      </c>
      <c r="AU526" s="248" t="s">
        <v>83</v>
      </c>
      <c r="AV526" s="14" t="s">
        <v>83</v>
      </c>
      <c r="AW526" s="14" t="s">
        <v>34</v>
      </c>
      <c r="AX526" s="14" t="s">
        <v>73</v>
      </c>
      <c r="AY526" s="248" t="s">
        <v>243</v>
      </c>
    </row>
    <row r="527" s="13" customFormat="1">
      <c r="A527" s="13"/>
      <c r="B527" s="227"/>
      <c r="C527" s="228"/>
      <c r="D527" s="229" t="s">
        <v>253</v>
      </c>
      <c r="E527" s="230" t="s">
        <v>19</v>
      </c>
      <c r="F527" s="231" t="s">
        <v>429</v>
      </c>
      <c r="G527" s="228"/>
      <c r="H527" s="230" t="s">
        <v>19</v>
      </c>
      <c r="I527" s="232"/>
      <c r="J527" s="228"/>
      <c r="K527" s="228"/>
      <c r="L527" s="233"/>
      <c r="M527" s="234"/>
      <c r="N527" s="235"/>
      <c r="O527" s="235"/>
      <c r="P527" s="235"/>
      <c r="Q527" s="235"/>
      <c r="R527" s="235"/>
      <c r="S527" s="235"/>
      <c r="T527" s="23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7" t="s">
        <v>253</v>
      </c>
      <c r="AU527" s="237" t="s">
        <v>83</v>
      </c>
      <c r="AV527" s="13" t="s">
        <v>81</v>
      </c>
      <c r="AW527" s="13" t="s">
        <v>34</v>
      </c>
      <c r="AX527" s="13" t="s">
        <v>73</v>
      </c>
      <c r="AY527" s="237" t="s">
        <v>243</v>
      </c>
    </row>
    <row r="528" s="14" customFormat="1">
      <c r="A528" s="14"/>
      <c r="B528" s="238"/>
      <c r="C528" s="239"/>
      <c r="D528" s="229" t="s">
        <v>253</v>
      </c>
      <c r="E528" s="240" t="s">
        <v>19</v>
      </c>
      <c r="F528" s="241" t="s">
        <v>822</v>
      </c>
      <c r="G528" s="239"/>
      <c r="H528" s="242">
        <v>4.0170000000000003</v>
      </c>
      <c r="I528" s="243"/>
      <c r="J528" s="239"/>
      <c r="K528" s="239"/>
      <c r="L528" s="244"/>
      <c r="M528" s="245"/>
      <c r="N528" s="246"/>
      <c r="O528" s="246"/>
      <c r="P528" s="246"/>
      <c r="Q528" s="246"/>
      <c r="R528" s="246"/>
      <c r="S528" s="246"/>
      <c r="T528" s="24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8" t="s">
        <v>253</v>
      </c>
      <c r="AU528" s="248" t="s">
        <v>83</v>
      </c>
      <c r="AV528" s="14" t="s">
        <v>83</v>
      </c>
      <c r="AW528" s="14" t="s">
        <v>34</v>
      </c>
      <c r="AX528" s="14" t="s">
        <v>73</v>
      </c>
      <c r="AY528" s="248" t="s">
        <v>243</v>
      </c>
    </row>
    <row r="529" s="14" customFormat="1">
      <c r="A529" s="14"/>
      <c r="B529" s="238"/>
      <c r="C529" s="239"/>
      <c r="D529" s="229" t="s">
        <v>253</v>
      </c>
      <c r="E529" s="240" t="s">
        <v>19</v>
      </c>
      <c r="F529" s="241" t="s">
        <v>819</v>
      </c>
      <c r="G529" s="239"/>
      <c r="H529" s="242">
        <v>-0.188</v>
      </c>
      <c r="I529" s="243"/>
      <c r="J529" s="239"/>
      <c r="K529" s="239"/>
      <c r="L529" s="244"/>
      <c r="M529" s="245"/>
      <c r="N529" s="246"/>
      <c r="O529" s="246"/>
      <c r="P529" s="246"/>
      <c r="Q529" s="246"/>
      <c r="R529" s="246"/>
      <c r="S529" s="246"/>
      <c r="T529" s="24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8" t="s">
        <v>253</v>
      </c>
      <c r="AU529" s="248" t="s">
        <v>83</v>
      </c>
      <c r="AV529" s="14" t="s">
        <v>83</v>
      </c>
      <c r="AW529" s="14" t="s">
        <v>34</v>
      </c>
      <c r="AX529" s="14" t="s">
        <v>73</v>
      </c>
      <c r="AY529" s="248" t="s">
        <v>243</v>
      </c>
    </row>
    <row r="530" s="15" customFormat="1">
      <c r="A530" s="15"/>
      <c r="B530" s="249"/>
      <c r="C530" s="250"/>
      <c r="D530" s="229" t="s">
        <v>253</v>
      </c>
      <c r="E530" s="251" t="s">
        <v>112</v>
      </c>
      <c r="F530" s="252" t="s">
        <v>257</v>
      </c>
      <c r="G530" s="250"/>
      <c r="H530" s="253">
        <v>31.597999999999999</v>
      </c>
      <c r="I530" s="254"/>
      <c r="J530" s="250"/>
      <c r="K530" s="250"/>
      <c r="L530" s="255"/>
      <c r="M530" s="256"/>
      <c r="N530" s="257"/>
      <c r="O530" s="257"/>
      <c r="P530" s="257"/>
      <c r="Q530" s="257"/>
      <c r="R530" s="257"/>
      <c r="S530" s="257"/>
      <c r="T530" s="258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9" t="s">
        <v>253</v>
      </c>
      <c r="AU530" s="259" t="s">
        <v>83</v>
      </c>
      <c r="AV530" s="15" t="s">
        <v>258</v>
      </c>
      <c r="AW530" s="15" t="s">
        <v>34</v>
      </c>
      <c r="AX530" s="15" t="s">
        <v>73</v>
      </c>
      <c r="AY530" s="259" t="s">
        <v>243</v>
      </c>
    </row>
    <row r="531" s="16" customFormat="1">
      <c r="A531" s="16"/>
      <c r="B531" s="260"/>
      <c r="C531" s="261"/>
      <c r="D531" s="229" t="s">
        <v>253</v>
      </c>
      <c r="E531" s="262" t="s">
        <v>19</v>
      </c>
      <c r="F531" s="263" t="s">
        <v>259</v>
      </c>
      <c r="G531" s="261"/>
      <c r="H531" s="264">
        <v>31.597999999999999</v>
      </c>
      <c r="I531" s="265"/>
      <c r="J531" s="261"/>
      <c r="K531" s="261"/>
      <c r="L531" s="266"/>
      <c r="M531" s="267"/>
      <c r="N531" s="268"/>
      <c r="O531" s="268"/>
      <c r="P531" s="268"/>
      <c r="Q531" s="268"/>
      <c r="R531" s="268"/>
      <c r="S531" s="268"/>
      <c r="T531" s="269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T531" s="270" t="s">
        <v>253</v>
      </c>
      <c r="AU531" s="270" t="s">
        <v>83</v>
      </c>
      <c r="AV531" s="16" t="s">
        <v>249</v>
      </c>
      <c r="AW531" s="16" t="s">
        <v>34</v>
      </c>
      <c r="AX531" s="16" t="s">
        <v>81</v>
      </c>
      <c r="AY531" s="270" t="s">
        <v>243</v>
      </c>
    </row>
    <row r="532" s="2" customFormat="1" ht="44.25" customHeight="1">
      <c r="A532" s="41"/>
      <c r="B532" s="42"/>
      <c r="C532" s="209" t="s">
        <v>823</v>
      </c>
      <c r="D532" s="209" t="s">
        <v>245</v>
      </c>
      <c r="E532" s="210" t="s">
        <v>824</v>
      </c>
      <c r="F532" s="211" t="s">
        <v>825</v>
      </c>
      <c r="G532" s="212" t="s">
        <v>97</v>
      </c>
      <c r="H532" s="213">
        <v>63.924999999999997</v>
      </c>
      <c r="I532" s="214"/>
      <c r="J532" s="215">
        <f>ROUND(I532*H532,2)</f>
        <v>0</v>
      </c>
      <c r="K532" s="211" t="s">
        <v>248</v>
      </c>
      <c r="L532" s="47"/>
      <c r="M532" s="216" t="s">
        <v>19</v>
      </c>
      <c r="N532" s="217" t="s">
        <v>44</v>
      </c>
      <c r="O532" s="87"/>
      <c r="P532" s="218">
        <f>O532*H532</f>
        <v>0</v>
      </c>
      <c r="Q532" s="218">
        <v>0.00010000000000000001</v>
      </c>
      <c r="R532" s="218">
        <f>Q532*H532</f>
        <v>0.0063924999999999997</v>
      </c>
      <c r="S532" s="218">
        <v>0</v>
      </c>
      <c r="T532" s="219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0" t="s">
        <v>354</v>
      </c>
      <c r="AT532" s="220" t="s">
        <v>245</v>
      </c>
      <c r="AU532" s="220" t="s">
        <v>83</v>
      </c>
      <c r="AY532" s="20" t="s">
        <v>243</v>
      </c>
      <c r="BE532" s="221">
        <f>IF(N532="základní",J532,0)</f>
        <v>0</v>
      </c>
      <c r="BF532" s="221">
        <f>IF(N532="snížená",J532,0)</f>
        <v>0</v>
      </c>
      <c r="BG532" s="221">
        <f>IF(N532="zákl. přenesená",J532,0)</f>
        <v>0</v>
      </c>
      <c r="BH532" s="221">
        <f>IF(N532="sníž. přenesená",J532,0)</f>
        <v>0</v>
      </c>
      <c r="BI532" s="221">
        <f>IF(N532="nulová",J532,0)</f>
        <v>0</v>
      </c>
      <c r="BJ532" s="20" t="s">
        <v>81</v>
      </c>
      <c r="BK532" s="221">
        <f>ROUND(I532*H532,2)</f>
        <v>0</v>
      </c>
      <c r="BL532" s="20" t="s">
        <v>354</v>
      </c>
      <c r="BM532" s="220" t="s">
        <v>826</v>
      </c>
    </row>
    <row r="533" s="2" customFormat="1">
      <c r="A533" s="41"/>
      <c r="B533" s="42"/>
      <c r="C533" s="43"/>
      <c r="D533" s="222" t="s">
        <v>251</v>
      </c>
      <c r="E533" s="43"/>
      <c r="F533" s="223" t="s">
        <v>827</v>
      </c>
      <c r="G533" s="43"/>
      <c r="H533" s="43"/>
      <c r="I533" s="224"/>
      <c r="J533" s="43"/>
      <c r="K533" s="43"/>
      <c r="L533" s="47"/>
      <c r="M533" s="225"/>
      <c r="N533" s="226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251</v>
      </c>
      <c r="AU533" s="20" t="s">
        <v>83</v>
      </c>
    </row>
    <row r="534" s="14" customFormat="1">
      <c r="A534" s="14"/>
      <c r="B534" s="238"/>
      <c r="C534" s="239"/>
      <c r="D534" s="229" t="s">
        <v>253</v>
      </c>
      <c r="E534" s="240" t="s">
        <v>19</v>
      </c>
      <c r="F534" s="241" t="s">
        <v>828</v>
      </c>
      <c r="G534" s="239"/>
      <c r="H534" s="242">
        <v>63.924999999999997</v>
      </c>
      <c r="I534" s="243"/>
      <c r="J534" s="239"/>
      <c r="K534" s="239"/>
      <c r="L534" s="244"/>
      <c r="M534" s="245"/>
      <c r="N534" s="246"/>
      <c r="O534" s="246"/>
      <c r="P534" s="246"/>
      <c r="Q534" s="246"/>
      <c r="R534" s="246"/>
      <c r="S534" s="246"/>
      <c r="T534" s="24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8" t="s">
        <v>253</v>
      </c>
      <c r="AU534" s="248" t="s">
        <v>83</v>
      </c>
      <c r="AV534" s="14" t="s">
        <v>83</v>
      </c>
      <c r="AW534" s="14" t="s">
        <v>34</v>
      </c>
      <c r="AX534" s="14" t="s">
        <v>81</v>
      </c>
      <c r="AY534" s="248" t="s">
        <v>243</v>
      </c>
    </row>
    <row r="535" s="2" customFormat="1" ht="37.8" customHeight="1">
      <c r="A535" s="41"/>
      <c r="B535" s="42"/>
      <c r="C535" s="209" t="s">
        <v>829</v>
      </c>
      <c r="D535" s="209" t="s">
        <v>245</v>
      </c>
      <c r="E535" s="210" t="s">
        <v>830</v>
      </c>
      <c r="F535" s="211" t="s">
        <v>831</v>
      </c>
      <c r="G535" s="212" t="s">
        <v>501</v>
      </c>
      <c r="H535" s="213">
        <v>1</v>
      </c>
      <c r="I535" s="214"/>
      <c r="J535" s="215">
        <f>ROUND(I535*H535,2)</f>
        <v>0</v>
      </c>
      <c r="K535" s="211" t="s">
        <v>248</v>
      </c>
      <c r="L535" s="47"/>
      <c r="M535" s="216" t="s">
        <v>19</v>
      </c>
      <c r="N535" s="217" t="s">
        <v>44</v>
      </c>
      <c r="O535" s="87"/>
      <c r="P535" s="218">
        <f>O535*H535</f>
        <v>0</v>
      </c>
      <c r="Q535" s="218">
        <v>3.0000000000000001E-05</v>
      </c>
      <c r="R535" s="218">
        <f>Q535*H535</f>
        <v>3.0000000000000001E-05</v>
      </c>
      <c r="S535" s="218">
        <v>0</v>
      </c>
      <c r="T535" s="219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0" t="s">
        <v>354</v>
      </c>
      <c r="AT535" s="220" t="s">
        <v>245</v>
      </c>
      <c r="AU535" s="220" t="s">
        <v>83</v>
      </c>
      <c r="AY535" s="20" t="s">
        <v>243</v>
      </c>
      <c r="BE535" s="221">
        <f>IF(N535="základní",J535,0)</f>
        <v>0</v>
      </c>
      <c r="BF535" s="221">
        <f>IF(N535="snížená",J535,0)</f>
        <v>0</v>
      </c>
      <c r="BG535" s="221">
        <f>IF(N535="zákl. přenesená",J535,0)</f>
        <v>0</v>
      </c>
      <c r="BH535" s="221">
        <f>IF(N535="sníž. přenesená",J535,0)</f>
        <v>0</v>
      </c>
      <c r="BI535" s="221">
        <f>IF(N535="nulová",J535,0)</f>
        <v>0</v>
      </c>
      <c r="BJ535" s="20" t="s">
        <v>81</v>
      </c>
      <c r="BK535" s="221">
        <f>ROUND(I535*H535,2)</f>
        <v>0</v>
      </c>
      <c r="BL535" s="20" t="s">
        <v>354</v>
      </c>
      <c r="BM535" s="220" t="s">
        <v>832</v>
      </c>
    </row>
    <row r="536" s="2" customFormat="1">
      <c r="A536" s="41"/>
      <c r="B536" s="42"/>
      <c r="C536" s="43"/>
      <c r="D536" s="222" t="s">
        <v>251</v>
      </c>
      <c r="E536" s="43"/>
      <c r="F536" s="223" t="s">
        <v>833</v>
      </c>
      <c r="G536" s="43"/>
      <c r="H536" s="43"/>
      <c r="I536" s="224"/>
      <c r="J536" s="43"/>
      <c r="K536" s="43"/>
      <c r="L536" s="47"/>
      <c r="M536" s="225"/>
      <c r="N536" s="226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251</v>
      </c>
      <c r="AU536" s="20" t="s">
        <v>83</v>
      </c>
    </row>
    <row r="537" s="2" customFormat="1" ht="24.15" customHeight="1">
      <c r="A537" s="41"/>
      <c r="B537" s="42"/>
      <c r="C537" s="271" t="s">
        <v>834</v>
      </c>
      <c r="D537" s="271" t="s">
        <v>136</v>
      </c>
      <c r="E537" s="272" t="s">
        <v>835</v>
      </c>
      <c r="F537" s="273" t="s">
        <v>836</v>
      </c>
      <c r="G537" s="274" t="s">
        <v>501</v>
      </c>
      <c r="H537" s="275">
        <v>1</v>
      </c>
      <c r="I537" s="276"/>
      <c r="J537" s="277">
        <f>ROUND(I537*H537,2)</f>
        <v>0</v>
      </c>
      <c r="K537" s="273" t="s">
        <v>19</v>
      </c>
      <c r="L537" s="278"/>
      <c r="M537" s="279" t="s">
        <v>19</v>
      </c>
      <c r="N537" s="280" t="s">
        <v>44</v>
      </c>
      <c r="O537" s="87"/>
      <c r="P537" s="218">
        <f>O537*H537</f>
        <v>0</v>
      </c>
      <c r="Q537" s="218">
        <v>0.00089999999999999998</v>
      </c>
      <c r="R537" s="218">
        <f>Q537*H537</f>
        <v>0.00089999999999999998</v>
      </c>
      <c r="S537" s="218">
        <v>0</v>
      </c>
      <c r="T537" s="219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0" t="s">
        <v>459</v>
      </c>
      <c r="AT537" s="220" t="s">
        <v>136</v>
      </c>
      <c r="AU537" s="220" t="s">
        <v>83</v>
      </c>
      <c r="AY537" s="20" t="s">
        <v>243</v>
      </c>
      <c r="BE537" s="221">
        <f>IF(N537="základní",J537,0)</f>
        <v>0</v>
      </c>
      <c r="BF537" s="221">
        <f>IF(N537="snížená",J537,0)</f>
        <v>0</v>
      </c>
      <c r="BG537" s="221">
        <f>IF(N537="zákl. přenesená",J537,0)</f>
        <v>0</v>
      </c>
      <c r="BH537" s="221">
        <f>IF(N537="sníž. přenesená",J537,0)</f>
        <v>0</v>
      </c>
      <c r="BI537" s="221">
        <f>IF(N537="nulová",J537,0)</f>
        <v>0</v>
      </c>
      <c r="BJ537" s="20" t="s">
        <v>81</v>
      </c>
      <c r="BK537" s="221">
        <f>ROUND(I537*H537,2)</f>
        <v>0</v>
      </c>
      <c r="BL537" s="20" t="s">
        <v>354</v>
      </c>
      <c r="BM537" s="220" t="s">
        <v>837</v>
      </c>
    </row>
    <row r="538" s="2" customFormat="1" ht="21.75" customHeight="1">
      <c r="A538" s="41"/>
      <c r="B538" s="42"/>
      <c r="C538" s="209" t="s">
        <v>838</v>
      </c>
      <c r="D538" s="209" t="s">
        <v>245</v>
      </c>
      <c r="E538" s="210" t="s">
        <v>839</v>
      </c>
      <c r="F538" s="211" t="s">
        <v>840</v>
      </c>
      <c r="G538" s="212" t="s">
        <v>501</v>
      </c>
      <c r="H538" s="213">
        <v>61</v>
      </c>
      <c r="I538" s="214"/>
      <c r="J538" s="215">
        <f>ROUND(I538*H538,2)</f>
        <v>0</v>
      </c>
      <c r="K538" s="211" t="s">
        <v>19</v>
      </c>
      <c r="L538" s="47"/>
      <c r="M538" s="216" t="s">
        <v>19</v>
      </c>
      <c r="N538" s="217" t="s">
        <v>44</v>
      </c>
      <c r="O538" s="87"/>
      <c r="P538" s="218">
        <f>O538*H538</f>
        <v>0</v>
      </c>
      <c r="Q538" s="218">
        <v>0</v>
      </c>
      <c r="R538" s="218">
        <f>Q538*H538</f>
        <v>0</v>
      </c>
      <c r="S538" s="218">
        <v>0</v>
      </c>
      <c r="T538" s="219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20" t="s">
        <v>354</v>
      </c>
      <c r="AT538" s="220" t="s">
        <v>245</v>
      </c>
      <c r="AU538" s="220" t="s">
        <v>83</v>
      </c>
      <c r="AY538" s="20" t="s">
        <v>243</v>
      </c>
      <c r="BE538" s="221">
        <f>IF(N538="základní",J538,0)</f>
        <v>0</v>
      </c>
      <c r="BF538" s="221">
        <f>IF(N538="snížená",J538,0)</f>
        <v>0</v>
      </c>
      <c r="BG538" s="221">
        <f>IF(N538="zákl. přenesená",J538,0)</f>
        <v>0</v>
      </c>
      <c r="BH538" s="221">
        <f>IF(N538="sníž. přenesená",J538,0)</f>
        <v>0</v>
      </c>
      <c r="BI538" s="221">
        <f>IF(N538="nulová",J538,0)</f>
        <v>0</v>
      </c>
      <c r="BJ538" s="20" t="s">
        <v>81</v>
      </c>
      <c r="BK538" s="221">
        <f>ROUND(I538*H538,2)</f>
        <v>0</v>
      </c>
      <c r="BL538" s="20" t="s">
        <v>354</v>
      </c>
      <c r="BM538" s="220" t="s">
        <v>841</v>
      </c>
    </row>
    <row r="539" s="14" customFormat="1">
      <c r="A539" s="14"/>
      <c r="B539" s="238"/>
      <c r="C539" s="239"/>
      <c r="D539" s="229" t="s">
        <v>253</v>
      </c>
      <c r="E539" s="240" t="s">
        <v>19</v>
      </c>
      <c r="F539" s="241" t="s">
        <v>842</v>
      </c>
      <c r="G539" s="239"/>
      <c r="H539" s="242">
        <v>13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8" t="s">
        <v>253</v>
      </c>
      <c r="AU539" s="248" t="s">
        <v>83</v>
      </c>
      <c r="AV539" s="14" t="s">
        <v>83</v>
      </c>
      <c r="AW539" s="14" t="s">
        <v>34</v>
      </c>
      <c r="AX539" s="14" t="s">
        <v>73</v>
      </c>
      <c r="AY539" s="248" t="s">
        <v>243</v>
      </c>
    </row>
    <row r="540" s="14" customFormat="1">
      <c r="A540" s="14"/>
      <c r="B540" s="238"/>
      <c r="C540" s="239"/>
      <c r="D540" s="229" t="s">
        <v>253</v>
      </c>
      <c r="E540" s="240" t="s">
        <v>19</v>
      </c>
      <c r="F540" s="241" t="s">
        <v>843</v>
      </c>
      <c r="G540" s="239"/>
      <c r="H540" s="242">
        <v>13</v>
      </c>
      <c r="I540" s="243"/>
      <c r="J540" s="239"/>
      <c r="K540" s="239"/>
      <c r="L540" s="244"/>
      <c r="M540" s="245"/>
      <c r="N540" s="246"/>
      <c r="O540" s="246"/>
      <c r="P540" s="246"/>
      <c r="Q540" s="246"/>
      <c r="R540" s="246"/>
      <c r="S540" s="246"/>
      <c r="T540" s="24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8" t="s">
        <v>253</v>
      </c>
      <c r="AU540" s="248" t="s">
        <v>83</v>
      </c>
      <c r="AV540" s="14" t="s">
        <v>83</v>
      </c>
      <c r="AW540" s="14" t="s">
        <v>34</v>
      </c>
      <c r="AX540" s="14" t="s">
        <v>73</v>
      </c>
      <c r="AY540" s="248" t="s">
        <v>243</v>
      </c>
    </row>
    <row r="541" s="14" customFormat="1">
      <c r="A541" s="14"/>
      <c r="B541" s="238"/>
      <c r="C541" s="239"/>
      <c r="D541" s="229" t="s">
        <v>253</v>
      </c>
      <c r="E541" s="240" t="s">
        <v>19</v>
      </c>
      <c r="F541" s="241" t="s">
        <v>844</v>
      </c>
      <c r="G541" s="239"/>
      <c r="H541" s="242">
        <v>8</v>
      </c>
      <c r="I541" s="243"/>
      <c r="J541" s="239"/>
      <c r="K541" s="239"/>
      <c r="L541" s="244"/>
      <c r="M541" s="245"/>
      <c r="N541" s="246"/>
      <c r="O541" s="246"/>
      <c r="P541" s="246"/>
      <c r="Q541" s="246"/>
      <c r="R541" s="246"/>
      <c r="S541" s="246"/>
      <c r="T541" s="24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8" t="s">
        <v>253</v>
      </c>
      <c r="AU541" s="248" t="s">
        <v>83</v>
      </c>
      <c r="AV541" s="14" t="s">
        <v>83</v>
      </c>
      <c r="AW541" s="14" t="s">
        <v>34</v>
      </c>
      <c r="AX541" s="14" t="s">
        <v>73</v>
      </c>
      <c r="AY541" s="248" t="s">
        <v>243</v>
      </c>
    </row>
    <row r="542" s="14" customFormat="1">
      <c r="A542" s="14"/>
      <c r="B542" s="238"/>
      <c r="C542" s="239"/>
      <c r="D542" s="229" t="s">
        <v>253</v>
      </c>
      <c r="E542" s="240" t="s">
        <v>19</v>
      </c>
      <c r="F542" s="241" t="s">
        <v>844</v>
      </c>
      <c r="G542" s="239"/>
      <c r="H542" s="242">
        <v>8</v>
      </c>
      <c r="I542" s="243"/>
      <c r="J542" s="239"/>
      <c r="K542" s="239"/>
      <c r="L542" s="244"/>
      <c r="M542" s="245"/>
      <c r="N542" s="246"/>
      <c r="O542" s="246"/>
      <c r="P542" s="246"/>
      <c r="Q542" s="246"/>
      <c r="R542" s="246"/>
      <c r="S542" s="246"/>
      <c r="T542" s="24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8" t="s">
        <v>253</v>
      </c>
      <c r="AU542" s="248" t="s">
        <v>83</v>
      </c>
      <c r="AV542" s="14" t="s">
        <v>83</v>
      </c>
      <c r="AW542" s="14" t="s">
        <v>34</v>
      </c>
      <c r="AX542" s="14" t="s">
        <v>73</v>
      </c>
      <c r="AY542" s="248" t="s">
        <v>243</v>
      </c>
    </row>
    <row r="543" s="14" customFormat="1">
      <c r="A543" s="14"/>
      <c r="B543" s="238"/>
      <c r="C543" s="239"/>
      <c r="D543" s="229" t="s">
        <v>253</v>
      </c>
      <c r="E543" s="240" t="s">
        <v>19</v>
      </c>
      <c r="F543" s="241" t="s">
        <v>845</v>
      </c>
      <c r="G543" s="239"/>
      <c r="H543" s="242">
        <v>15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8" t="s">
        <v>253</v>
      </c>
      <c r="AU543" s="248" t="s">
        <v>83</v>
      </c>
      <c r="AV543" s="14" t="s">
        <v>83</v>
      </c>
      <c r="AW543" s="14" t="s">
        <v>34</v>
      </c>
      <c r="AX543" s="14" t="s">
        <v>73</v>
      </c>
      <c r="AY543" s="248" t="s">
        <v>243</v>
      </c>
    </row>
    <row r="544" s="14" customFormat="1">
      <c r="A544" s="14"/>
      <c r="B544" s="238"/>
      <c r="C544" s="239"/>
      <c r="D544" s="229" t="s">
        <v>253</v>
      </c>
      <c r="E544" s="240" t="s">
        <v>19</v>
      </c>
      <c r="F544" s="241" t="s">
        <v>846</v>
      </c>
      <c r="G544" s="239"/>
      <c r="H544" s="242">
        <v>4</v>
      </c>
      <c r="I544" s="243"/>
      <c r="J544" s="239"/>
      <c r="K544" s="239"/>
      <c r="L544" s="244"/>
      <c r="M544" s="245"/>
      <c r="N544" s="246"/>
      <c r="O544" s="246"/>
      <c r="P544" s="246"/>
      <c r="Q544" s="246"/>
      <c r="R544" s="246"/>
      <c r="S544" s="246"/>
      <c r="T544" s="24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8" t="s">
        <v>253</v>
      </c>
      <c r="AU544" s="248" t="s">
        <v>83</v>
      </c>
      <c r="AV544" s="14" t="s">
        <v>83</v>
      </c>
      <c r="AW544" s="14" t="s">
        <v>34</v>
      </c>
      <c r="AX544" s="14" t="s">
        <v>73</v>
      </c>
      <c r="AY544" s="248" t="s">
        <v>243</v>
      </c>
    </row>
    <row r="545" s="16" customFormat="1">
      <c r="A545" s="16"/>
      <c r="B545" s="260"/>
      <c r="C545" s="261"/>
      <c r="D545" s="229" t="s">
        <v>253</v>
      </c>
      <c r="E545" s="262" t="s">
        <v>19</v>
      </c>
      <c r="F545" s="263" t="s">
        <v>259</v>
      </c>
      <c r="G545" s="261"/>
      <c r="H545" s="264">
        <v>61</v>
      </c>
      <c r="I545" s="265"/>
      <c r="J545" s="261"/>
      <c r="K545" s="261"/>
      <c r="L545" s="266"/>
      <c r="M545" s="267"/>
      <c r="N545" s="268"/>
      <c r="O545" s="268"/>
      <c r="P545" s="268"/>
      <c r="Q545" s="268"/>
      <c r="R545" s="268"/>
      <c r="S545" s="268"/>
      <c r="T545" s="269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T545" s="270" t="s">
        <v>253</v>
      </c>
      <c r="AU545" s="270" t="s">
        <v>83</v>
      </c>
      <c r="AV545" s="16" t="s">
        <v>249</v>
      </c>
      <c r="AW545" s="16" t="s">
        <v>34</v>
      </c>
      <c r="AX545" s="16" t="s">
        <v>81</v>
      </c>
      <c r="AY545" s="270" t="s">
        <v>243</v>
      </c>
    </row>
    <row r="546" s="2" customFormat="1" ht="16.5" customHeight="1">
      <c r="A546" s="41"/>
      <c r="B546" s="42"/>
      <c r="C546" s="271" t="s">
        <v>847</v>
      </c>
      <c r="D546" s="271" t="s">
        <v>136</v>
      </c>
      <c r="E546" s="272" t="s">
        <v>848</v>
      </c>
      <c r="F546" s="273" t="s">
        <v>849</v>
      </c>
      <c r="G546" s="274" t="s">
        <v>501</v>
      </c>
      <c r="H546" s="275">
        <v>61</v>
      </c>
      <c r="I546" s="276"/>
      <c r="J546" s="277">
        <f>ROUND(I546*H546,2)</f>
        <v>0</v>
      </c>
      <c r="K546" s="273" t="s">
        <v>19</v>
      </c>
      <c r="L546" s="278"/>
      <c r="M546" s="279" t="s">
        <v>19</v>
      </c>
      <c r="N546" s="280" t="s">
        <v>44</v>
      </c>
      <c r="O546" s="87"/>
      <c r="P546" s="218">
        <f>O546*H546</f>
        <v>0</v>
      </c>
      <c r="Q546" s="218">
        <v>0.002</v>
      </c>
      <c r="R546" s="218">
        <f>Q546*H546</f>
        <v>0.122</v>
      </c>
      <c r="S546" s="218">
        <v>0</v>
      </c>
      <c r="T546" s="219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20" t="s">
        <v>297</v>
      </c>
      <c r="AT546" s="220" t="s">
        <v>136</v>
      </c>
      <c r="AU546" s="220" t="s">
        <v>83</v>
      </c>
      <c r="AY546" s="20" t="s">
        <v>243</v>
      </c>
      <c r="BE546" s="221">
        <f>IF(N546="základní",J546,0)</f>
        <v>0</v>
      </c>
      <c r="BF546" s="221">
        <f>IF(N546="snížená",J546,0)</f>
        <v>0</v>
      </c>
      <c r="BG546" s="221">
        <f>IF(N546="zákl. přenesená",J546,0)</f>
        <v>0</v>
      </c>
      <c r="BH546" s="221">
        <f>IF(N546="sníž. přenesená",J546,0)</f>
        <v>0</v>
      </c>
      <c r="BI546" s="221">
        <f>IF(N546="nulová",J546,0)</f>
        <v>0</v>
      </c>
      <c r="BJ546" s="20" t="s">
        <v>81</v>
      </c>
      <c r="BK546" s="221">
        <f>ROUND(I546*H546,2)</f>
        <v>0</v>
      </c>
      <c r="BL546" s="20" t="s">
        <v>249</v>
      </c>
      <c r="BM546" s="220" t="s">
        <v>850</v>
      </c>
    </row>
    <row r="547" s="2" customFormat="1" ht="76.35" customHeight="1">
      <c r="A547" s="41"/>
      <c r="B547" s="42"/>
      <c r="C547" s="209" t="s">
        <v>851</v>
      </c>
      <c r="D547" s="209" t="s">
        <v>245</v>
      </c>
      <c r="E547" s="210" t="s">
        <v>852</v>
      </c>
      <c r="F547" s="211" t="s">
        <v>853</v>
      </c>
      <c r="G547" s="212" t="s">
        <v>181</v>
      </c>
      <c r="H547" s="213">
        <v>1.7110000000000001</v>
      </c>
      <c r="I547" s="214"/>
      <c r="J547" s="215">
        <f>ROUND(I547*H547,2)</f>
        <v>0</v>
      </c>
      <c r="K547" s="211" t="s">
        <v>248</v>
      </c>
      <c r="L547" s="47"/>
      <c r="M547" s="216" t="s">
        <v>19</v>
      </c>
      <c r="N547" s="217" t="s">
        <v>44</v>
      </c>
      <c r="O547" s="87"/>
      <c r="P547" s="218">
        <f>O547*H547</f>
        <v>0</v>
      </c>
      <c r="Q547" s="218">
        <v>0</v>
      </c>
      <c r="R547" s="218">
        <f>Q547*H547</f>
        <v>0</v>
      </c>
      <c r="S547" s="218">
        <v>0</v>
      </c>
      <c r="T547" s="219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0" t="s">
        <v>354</v>
      </c>
      <c r="AT547" s="220" t="s">
        <v>245</v>
      </c>
      <c r="AU547" s="220" t="s">
        <v>83</v>
      </c>
      <c r="AY547" s="20" t="s">
        <v>243</v>
      </c>
      <c r="BE547" s="221">
        <f>IF(N547="základní",J547,0)</f>
        <v>0</v>
      </c>
      <c r="BF547" s="221">
        <f>IF(N547="snížená",J547,0)</f>
        <v>0</v>
      </c>
      <c r="BG547" s="221">
        <f>IF(N547="zákl. přenesená",J547,0)</f>
        <v>0</v>
      </c>
      <c r="BH547" s="221">
        <f>IF(N547="sníž. přenesená",J547,0)</f>
        <v>0</v>
      </c>
      <c r="BI547" s="221">
        <f>IF(N547="nulová",J547,0)</f>
        <v>0</v>
      </c>
      <c r="BJ547" s="20" t="s">
        <v>81</v>
      </c>
      <c r="BK547" s="221">
        <f>ROUND(I547*H547,2)</f>
        <v>0</v>
      </c>
      <c r="BL547" s="20" t="s">
        <v>354</v>
      </c>
      <c r="BM547" s="220" t="s">
        <v>854</v>
      </c>
    </row>
    <row r="548" s="2" customFormat="1">
      <c r="A548" s="41"/>
      <c r="B548" s="42"/>
      <c r="C548" s="43"/>
      <c r="D548" s="222" t="s">
        <v>251</v>
      </c>
      <c r="E548" s="43"/>
      <c r="F548" s="223" t="s">
        <v>855</v>
      </c>
      <c r="G548" s="43"/>
      <c r="H548" s="43"/>
      <c r="I548" s="224"/>
      <c r="J548" s="43"/>
      <c r="K548" s="43"/>
      <c r="L548" s="47"/>
      <c r="M548" s="225"/>
      <c r="N548" s="226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251</v>
      </c>
      <c r="AU548" s="20" t="s">
        <v>83</v>
      </c>
    </row>
    <row r="549" s="12" customFormat="1" ht="22.8" customHeight="1">
      <c r="A549" s="12"/>
      <c r="B549" s="193"/>
      <c r="C549" s="194"/>
      <c r="D549" s="195" t="s">
        <v>72</v>
      </c>
      <c r="E549" s="207" t="s">
        <v>856</v>
      </c>
      <c r="F549" s="207" t="s">
        <v>857</v>
      </c>
      <c r="G549" s="194"/>
      <c r="H549" s="194"/>
      <c r="I549" s="197"/>
      <c r="J549" s="208">
        <f>BK549</f>
        <v>0</v>
      </c>
      <c r="K549" s="194"/>
      <c r="L549" s="199"/>
      <c r="M549" s="200"/>
      <c r="N549" s="201"/>
      <c r="O549" s="201"/>
      <c r="P549" s="202">
        <f>SUM(P550:P557)</f>
        <v>0</v>
      </c>
      <c r="Q549" s="201"/>
      <c r="R549" s="202">
        <f>SUM(R550:R557)</f>
        <v>0.43978</v>
      </c>
      <c r="S549" s="201"/>
      <c r="T549" s="203">
        <f>SUM(T550:T557)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4" t="s">
        <v>83</v>
      </c>
      <c r="AT549" s="205" t="s">
        <v>72</v>
      </c>
      <c r="AU549" s="205" t="s">
        <v>81</v>
      </c>
      <c r="AY549" s="204" t="s">
        <v>243</v>
      </c>
      <c r="BK549" s="206">
        <f>SUM(BK550:BK557)</f>
        <v>0</v>
      </c>
    </row>
    <row r="550" s="2" customFormat="1" ht="24.15" customHeight="1">
      <c r="A550" s="41"/>
      <c r="B550" s="42"/>
      <c r="C550" s="209" t="s">
        <v>858</v>
      </c>
      <c r="D550" s="209" t="s">
        <v>245</v>
      </c>
      <c r="E550" s="210" t="s">
        <v>859</v>
      </c>
      <c r="F550" s="211" t="s">
        <v>860</v>
      </c>
      <c r="G550" s="212" t="s">
        <v>128</v>
      </c>
      <c r="H550" s="213">
        <v>13</v>
      </c>
      <c r="I550" s="214"/>
      <c r="J550" s="215">
        <f>ROUND(I550*H550,2)</f>
        <v>0</v>
      </c>
      <c r="K550" s="211" t="s">
        <v>19</v>
      </c>
      <c r="L550" s="47"/>
      <c r="M550" s="216" t="s">
        <v>19</v>
      </c>
      <c r="N550" s="217" t="s">
        <v>44</v>
      </c>
      <c r="O550" s="87"/>
      <c r="P550" s="218">
        <f>O550*H550</f>
        <v>0</v>
      </c>
      <c r="Q550" s="218">
        <v>0.0035100000000000001</v>
      </c>
      <c r="R550" s="218">
        <f>Q550*H550</f>
        <v>0.045630000000000004</v>
      </c>
      <c r="S550" s="218">
        <v>0</v>
      </c>
      <c r="T550" s="219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20" t="s">
        <v>354</v>
      </c>
      <c r="AT550" s="220" t="s">
        <v>245</v>
      </c>
      <c r="AU550" s="220" t="s">
        <v>83</v>
      </c>
      <c r="AY550" s="20" t="s">
        <v>243</v>
      </c>
      <c r="BE550" s="221">
        <f>IF(N550="základní",J550,0)</f>
        <v>0</v>
      </c>
      <c r="BF550" s="221">
        <f>IF(N550="snížená",J550,0)</f>
        <v>0</v>
      </c>
      <c r="BG550" s="221">
        <f>IF(N550="zákl. přenesená",J550,0)</f>
        <v>0</v>
      </c>
      <c r="BH550" s="221">
        <f>IF(N550="sníž. přenesená",J550,0)</f>
        <v>0</v>
      </c>
      <c r="BI550" s="221">
        <f>IF(N550="nulová",J550,0)</f>
        <v>0</v>
      </c>
      <c r="BJ550" s="20" t="s">
        <v>81</v>
      </c>
      <c r="BK550" s="221">
        <f>ROUND(I550*H550,2)</f>
        <v>0</v>
      </c>
      <c r="BL550" s="20" t="s">
        <v>354</v>
      </c>
      <c r="BM550" s="220" t="s">
        <v>861</v>
      </c>
    </row>
    <row r="551" s="2" customFormat="1" ht="16.5" customHeight="1">
      <c r="A551" s="41"/>
      <c r="B551" s="42"/>
      <c r="C551" s="209" t="s">
        <v>862</v>
      </c>
      <c r="D551" s="209" t="s">
        <v>245</v>
      </c>
      <c r="E551" s="210" t="s">
        <v>863</v>
      </c>
      <c r="F551" s="211" t="s">
        <v>864</v>
      </c>
      <c r="G551" s="212" t="s">
        <v>501</v>
      </c>
      <c r="H551" s="213">
        <v>1</v>
      </c>
      <c r="I551" s="214"/>
      <c r="J551" s="215">
        <f>ROUND(I551*H551,2)</f>
        <v>0</v>
      </c>
      <c r="K551" s="211" t="s">
        <v>19</v>
      </c>
      <c r="L551" s="47"/>
      <c r="M551" s="216" t="s">
        <v>19</v>
      </c>
      <c r="N551" s="217" t="s">
        <v>44</v>
      </c>
      <c r="O551" s="87"/>
      <c r="P551" s="218">
        <f>O551*H551</f>
        <v>0</v>
      </c>
      <c r="Q551" s="218">
        <v>0.00020000000000000001</v>
      </c>
      <c r="R551" s="218">
        <f>Q551*H551</f>
        <v>0.00020000000000000001</v>
      </c>
      <c r="S551" s="218">
        <v>0</v>
      </c>
      <c r="T551" s="219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0" t="s">
        <v>354</v>
      </c>
      <c r="AT551" s="220" t="s">
        <v>245</v>
      </c>
      <c r="AU551" s="220" t="s">
        <v>83</v>
      </c>
      <c r="AY551" s="20" t="s">
        <v>243</v>
      </c>
      <c r="BE551" s="221">
        <f>IF(N551="základní",J551,0)</f>
        <v>0</v>
      </c>
      <c r="BF551" s="221">
        <f>IF(N551="snížená",J551,0)</f>
        <v>0</v>
      </c>
      <c r="BG551" s="221">
        <f>IF(N551="zákl. přenesená",J551,0)</f>
        <v>0</v>
      </c>
      <c r="BH551" s="221">
        <f>IF(N551="sníž. přenesená",J551,0)</f>
        <v>0</v>
      </c>
      <c r="BI551" s="221">
        <f>IF(N551="nulová",J551,0)</f>
        <v>0</v>
      </c>
      <c r="BJ551" s="20" t="s">
        <v>81</v>
      </c>
      <c r="BK551" s="221">
        <f>ROUND(I551*H551,2)</f>
        <v>0</v>
      </c>
      <c r="BL551" s="20" t="s">
        <v>354</v>
      </c>
      <c r="BM551" s="220" t="s">
        <v>865</v>
      </c>
    </row>
    <row r="552" s="2" customFormat="1" ht="37.8" customHeight="1">
      <c r="A552" s="41"/>
      <c r="B552" s="42"/>
      <c r="C552" s="209" t="s">
        <v>866</v>
      </c>
      <c r="D552" s="209" t="s">
        <v>245</v>
      </c>
      <c r="E552" s="210" t="s">
        <v>867</v>
      </c>
      <c r="F552" s="211" t="s">
        <v>868</v>
      </c>
      <c r="G552" s="212" t="s">
        <v>501</v>
      </c>
      <c r="H552" s="213">
        <v>3</v>
      </c>
      <c r="I552" s="214"/>
      <c r="J552" s="215">
        <f>ROUND(I552*H552,2)</f>
        <v>0</v>
      </c>
      <c r="K552" s="211" t="s">
        <v>19</v>
      </c>
      <c r="L552" s="47"/>
      <c r="M552" s="216" t="s">
        <v>19</v>
      </c>
      <c r="N552" s="217" t="s">
        <v>44</v>
      </c>
      <c r="O552" s="87"/>
      <c r="P552" s="218">
        <f>O552*H552</f>
        <v>0</v>
      </c>
      <c r="Q552" s="218">
        <v>0.00025000000000000001</v>
      </c>
      <c r="R552" s="218">
        <f>Q552*H552</f>
        <v>0.00075000000000000002</v>
      </c>
      <c r="S552" s="218">
        <v>0</v>
      </c>
      <c r="T552" s="219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0" t="s">
        <v>354</v>
      </c>
      <c r="AT552" s="220" t="s">
        <v>245</v>
      </c>
      <c r="AU552" s="220" t="s">
        <v>83</v>
      </c>
      <c r="AY552" s="20" t="s">
        <v>243</v>
      </c>
      <c r="BE552" s="221">
        <f>IF(N552="základní",J552,0)</f>
        <v>0</v>
      </c>
      <c r="BF552" s="221">
        <f>IF(N552="snížená",J552,0)</f>
        <v>0</v>
      </c>
      <c r="BG552" s="221">
        <f>IF(N552="zákl. přenesená",J552,0)</f>
        <v>0</v>
      </c>
      <c r="BH552" s="221">
        <f>IF(N552="sníž. přenesená",J552,0)</f>
        <v>0</v>
      </c>
      <c r="BI552" s="221">
        <f>IF(N552="nulová",J552,0)</f>
        <v>0</v>
      </c>
      <c r="BJ552" s="20" t="s">
        <v>81</v>
      </c>
      <c r="BK552" s="221">
        <f>ROUND(I552*H552,2)</f>
        <v>0</v>
      </c>
      <c r="BL552" s="20" t="s">
        <v>354</v>
      </c>
      <c r="BM552" s="220" t="s">
        <v>869</v>
      </c>
    </row>
    <row r="553" s="2" customFormat="1" ht="37.8" customHeight="1">
      <c r="A553" s="41"/>
      <c r="B553" s="42"/>
      <c r="C553" s="209" t="s">
        <v>870</v>
      </c>
      <c r="D553" s="209" t="s">
        <v>245</v>
      </c>
      <c r="E553" s="210" t="s">
        <v>871</v>
      </c>
      <c r="F553" s="211" t="s">
        <v>872</v>
      </c>
      <c r="G553" s="212" t="s">
        <v>128</v>
      </c>
      <c r="H553" s="213">
        <v>50</v>
      </c>
      <c r="I553" s="214"/>
      <c r="J553" s="215">
        <f>ROUND(I553*H553,2)</f>
        <v>0</v>
      </c>
      <c r="K553" s="211" t="s">
        <v>19</v>
      </c>
      <c r="L553" s="47"/>
      <c r="M553" s="216" t="s">
        <v>19</v>
      </c>
      <c r="N553" s="217" t="s">
        <v>44</v>
      </c>
      <c r="O553" s="87"/>
      <c r="P553" s="218">
        <f>O553*H553</f>
        <v>0</v>
      </c>
      <c r="Q553" s="218">
        <v>0.0074400000000000004</v>
      </c>
      <c r="R553" s="218">
        <f>Q553*H553</f>
        <v>0.372</v>
      </c>
      <c r="S553" s="218">
        <v>0</v>
      </c>
      <c r="T553" s="219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20" t="s">
        <v>354</v>
      </c>
      <c r="AT553" s="220" t="s">
        <v>245</v>
      </c>
      <c r="AU553" s="220" t="s">
        <v>83</v>
      </c>
      <c r="AY553" s="20" t="s">
        <v>243</v>
      </c>
      <c r="BE553" s="221">
        <f>IF(N553="základní",J553,0)</f>
        <v>0</v>
      </c>
      <c r="BF553" s="221">
        <f>IF(N553="snížená",J553,0)</f>
        <v>0</v>
      </c>
      <c r="BG553" s="221">
        <f>IF(N553="zákl. přenesená",J553,0)</f>
        <v>0</v>
      </c>
      <c r="BH553" s="221">
        <f>IF(N553="sníž. přenesená",J553,0)</f>
        <v>0</v>
      </c>
      <c r="BI553" s="221">
        <f>IF(N553="nulová",J553,0)</f>
        <v>0</v>
      </c>
      <c r="BJ553" s="20" t="s">
        <v>81</v>
      </c>
      <c r="BK553" s="221">
        <f>ROUND(I553*H553,2)</f>
        <v>0</v>
      </c>
      <c r="BL553" s="20" t="s">
        <v>354</v>
      </c>
      <c r="BM553" s="220" t="s">
        <v>873</v>
      </c>
    </row>
    <row r="554" s="2" customFormat="1">
      <c r="A554" s="41"/>
      <c r="B554" s="42"/>
      <c r="C554" s="43"/>
      <c r="D554" s="229" t="s">
        <v>508</v>
      </c>
      <c r="E554" s="43"/>
      <c r="F554" s="281" t="s">
        <v>874</v>
      </c>
      <c r="G554" s="43"/>
      <c r="H554" s="43"/>
      <c r="I554" s="224"/>
      <c r="J554" s="43"/>
      <c r="K554" s="43"/>
      <c r="L554" s="47"/>
      <c r="M554" s="225"/>
      <c r="N554" s="226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508</v>
      </c>
      <c r="AU554" s="20" t="s">
        <v>83</v>
      </c>
    </row>
    <row r="555" s="2" customFormat="1" ht="37.8" customHeight="1">
      <c r="A555" s="41"/>
      <c r="B555" s="42"/>
      <c r="C555" s="209" t="s">
        <v>875</v>
      </c>
      <c r="D555" s="209" t="s">
        <v>245</v>
      </c>
      <c r="E555" s="210" t="s">
        <v>876</v>
      </c>
      <c r="F555" s="211" t="s">
        <v>877</v>
      </c>
      <c r="G555" s="212" t="s">
        <v>128</v>
      </c>
      <c r="H555" s="213">
        <v>10</v>
      </c>
      <c r="I555" s="214"/>
      <c r="J555" s="215">
        <f>ROUND(I555*H555,2)</f>
        <v>0</v>
      </c>
      <c r="K555" s="211" t="s">
        <v>19</v>
      </c>
      <c r="L555" s="47"/>
      <c r="M555" s="216" t="s">
        <v>19</v>
      </c>
      <c r="N555" s="217" t="s">
        <v>44</v>
      </c>
      <c r="O555" s="87"/>
      <c r="P555" s="218">
        <f>O555*H555</f>
        <v>0</v>
      </c>
      <c r="Q555" s="218">
        <v>0.0021199999999999999</v>
      </c>
      <c r="R555" s="218">
        <f>Q555*H555</f>
        <v>0.0212</v>
      </c>
      <c r="S555" s="218">
        <v>0</v>
      </c>
      <c r="T555" s="219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0" t="s">
        <v>354</v>
      </c>
      <c r="AT555" s="220" t="s">
        <v>245</v>
      </c>
      <c r="AU555" s="220" t="s">
        <v>83</v>
      </c>
      <c r="AY555" s="20" t="s">
        <v>243</v>
      </c>
      <c r="BE555" s="221">
        <f>IF(N555="základní",J555,0)</f>
        <v>0</v>
      </c>
      <c r="BF555" s="221">
        <f>IF(N555="snížená",J555,0)</f>
        <v>0</v>
      </c>
      <c r="BG555" s="221">
        <f>IF(N555="zákl. přenesená",J555,0)</f>
        <v>0</v>
      </c>
      <c r="BH555" s="221">
        <f>IF(N555="sníž. přenesená",J555,0)</f>
        <v>0</v>
      </c>
      <c r="BI555" s="221">
        <f>IF(N555="nulová",J555,0)</f>
        <v>0</v>
      </c>
      <c r="BJ555" s="20" t="s">
        <v>81</v>
      </c>
      <c r="BK555" s="221">
        <f>ROUND(I555*H555,2)</f>
        <v>0</v>
      </c>
      <c r="BL555" s="20" t="s">
        <v>354</v>
      </c>
      <c r="BM555" s="220" t="s">
        <v>878</v>
      </c>
    </row>
    <row r="556" s="2" customFormat="1" ht="55.5" customHeight="1">
      <c r="A556" s="41"/>
      <c r="B556" s="42"/>
      <c r="C556" s="209" t="s">
        <v>879</v>
      </c>
      <c r="D556" s="209" t="s">
        <v>245</v>
      </c>
      <c r="E556" s="210" t="s">
        <v>880</v>
      </c>
      <c r="F556" s="211" t="s">
        <v>881</v>
      </c>
      <c r="G556" s="212" t="s">
        <v>181</v>
      </c>
      <c r="H556" s="213">
        <v>0.44</v>
      </c>
      <c r="I556" s="214"/>
      <c r="J556" s="215">
        <f>ROUND(I556*H556,2)</f>
        <v>0</v>
      </c>
      <c r="K556" s="211" t="s">
        <v>248</v>
      </c>
      <c r="L556" s="47"/>
      <c r="M556" s="216" t="s">
        <v>19</v>
      </c>
      <c r="N556" s="217" t="s">
        <v>44</v>
      </c>
      <c r="O556" s="87"/>
      <c r="P556" s="218">
        <f>O556*H556</f>
        <v>0</v>
      </c>
      <c r="Q556" s="218">
        <v>0</v>
      </c>
      <c r="R556" s="218">
        <f>Q556*H556</f>
        <v>0</v>
      </c>
      <c r="S556" s="218">
        <v>0</v>
      </c>
      <c r="T556" s="219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20" t="s">
        <v>354</v>
      </c>
      <c r="AT556" s="220" t="s">
        <v>245</v>
      </c>
      <c r="AU556" s="220" t="s">
        <v>83</v>
      </c>
      <c r="AY556" s="20" t="s">
        <v>243</v>
      </c>
      <c r="BE556" s="221">
        <f>IF(N556="základní",J556,0)</f>
        <v>0</v>
      </c>
      <c r="BF556" s="221">
        <f>IF(N556="snížená",J556,0)</f>
        <v>0</v>
      </c>
      <c r="BG556" s="221">
        <f>IF(N556="zákl. přenesená",J556,0)</f>
        <v>0</v>
      </c>
      <c r="BH556" s="221">
        <f>IF(N556="sníž. přenesená",J556,0)</f>
        <v>0</v>
      </c>
      <c r="BI556" s="221">
        <f>IF(N556="nulová",J556,0)</f>
        <v>0</v>
      </c>
      <c r="BJ556" s="20" t="s">
        <v>81</v>
      </c>
      <c r="BK556" s="221">
        <f>ROUND(I556*H556,2)</f>
        <v>0</v>
      </c>
      <c r="BL556" s="20" t="s">
        <v>354</v>
      </c>
      <c r="BM556" s="220" t="s">
        <v>882</v>
      </c>
    </row>
    <row r="557" s="2" customFormat="1">
      <c r="A557" s="41"/>
      <c r="B557" s="42"/>
      <c r="C557" s="43"/>
      <c r="D557" s="222" t="s">
        <v>251</v>
      </c>
      <c r="E557" s="43"/>
      <c r="F557" s="223" t="s">
        <v>883</v>
      </c>
      <c r="G557" s="43"/>
      <c r="H557" s="43"/>
      <c r="I557" s="224"/>
      <c r="J557" s="43"/>
      <c r="K557" s="43"/>
      <c r="L557" s="47"/>
      <c r="M557" s="225"/>
      <c r="N557" s="226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251</v>
      </c>
      <c r="AU557" s="20" t="s">
        <v>83</v>
      </c>
    </row>
    <row r="558" s="12" customFormat="1" ht="22.8" customHeight="1">
      <c r="A558" s="12"/>
      <c r="B558" s="193"/>
      <c r="C558" s="194"/>
      <c r="D558" s="195" t="s">
        <v>72</v>
      </c>
      <c r="E558" s="207" t="s">
        <v>884</v>
      </c>
      <c r="F558" s="207" t="s">
        <v>885</v>
      </c>
      <c r="G558" s="194"/>
      <c r="H558" s="194"/>
      <c r="I558" s="197"/>
      <c r="J558" s="208">
        <f>BK558</f>
        <v>0</v>
      </c>
      <c r="K558" s="194"/>
      <c r="L558" s="199"/>
      <c r="M558" s="200"/>
      <c r="N558" s="201"/>
      <c r="O558" s="201"/>
      <c r="P558" s="202">
        <f>SUM(P559:P570)</f>
        <v>0</v>
      </c>
      <c r="Q558" s="201"/>
      <c r="R558" s="202">
        <f>SUM(R559:R570)</f>
        <v>0.12658</v>
      </c>
      <c r="S558" s="201"/>
      <c r="T558" s="203">
        <f>SUM(T559:T570)</f>
        <v>0.0070000000000000001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4" t="s">
        <v>83</v>
      </c>
      <c r="AT558" s="205" t="s">
        <v>72</v>
      </c>
      <c r="AU558" s="205" t="s">
        <v>81</v>
      </c>
      <c r="AY558" s="204" t="s">
        <v>243</v>
      </c>
      <c r="BK558" s="206">
        <f>SUM(BK559:BK570)</f>
        <v>0</v>
      </c>
    </row>
    <row r="559" s="2" customFormat="1" ht="24.15" customHeight="1">
      <c r="A559" s="41"/>
      <c r="B559" s="42"/>
      <c r="C559" s="209" t="s">
        <v>886</v>
      </c>
      <c r="D559" s="209" t="s">
        <v>245</v>
      </c>
      <c r="E559" s="210" t="s">
        <v>887</v>
      </c>
      <c r="F559" s="211" t="s">
        <v>888</v>
      </c>
      <c r="G559" s="212" t="s">
        <v>501</v>
      </c>
      <c r="H559" s="213">
        <v>7</v>
      </c>
      <c r="I559" s="214"/>
      <c r="J559" s="215">
        <f>ROUND(I559*H559,2)</f>
        <v>0</v>
      </c>
      <c r="K559" s="211" t="s">
        <v>248</v>
      </c>
      <c r="L559" s="47"/>
      <c r="M559" s="216" t="s">
        <v>19</v>
      </c>
      <c r="N559" s="217" t="s">
        <v>44</v>
      </c>
      <c r="O559" s="87"/>
      <c r="P559" s="218">
        <f>O559*H559</f>
        <v>0</v>
      </c>
      <c r="Q559" s="218">
        <v>0</v>
      </c>
      <c r="R559" s="218">
        <f>Q559*H559</f>
        <v>0</v>
      </c>
      <c r="S559" s="218">
        <v>0.001</v>
      </c>
      <c r="T559" s="219">
        <f>S559*H559</f>
        <v>0.0070000000000000001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0" t="s">
        <v>354</v>
      </c>
      <c r="AT559" s="220" t="s">
        <v>245</v>
      </c>
      <c r="AU559" s="220" t="s">
        <v>83</v>
      </c>
      <c r="AY559" s="20" t="s">
        <v>243</v>
      </c>
      <c r="BE559" s="221">
        <f>IF(N559="základní",J559,0)</f>
        <v>0</v>
      </c>
      <c r="BF559" s="221">
        <f>IF(N559="snížená",J559,0)</f>
        <v>0</v>
      </c>
      <c r="BG559" s="221">
        <f>IF(N559="zákl. přenesená",J559,0)</f>
        <v>0</v>
      </c>
      <c r="BH559" s="221">
        <f>IF(N559="sníž. přenesená",J559,0)</f>
        <v>0</v>
      </c>
      <c r="BI559" s="221">
        <f>IF(N559="nulová",J559,0)</f>
        <v>0</v>
      </c>
      <c r="BJ559" s="20" t="s">
        <v>81</v>
      </c>
      <c r="BK559" s="221">
        <f>ROUND(I559*H559,2)</f>
        <v>0</v>
      </c>
      <c r="BL559" s="20" t="s">
        <v>354</v>
      </c>
      <c r="BM559" s="220" t="s">
        <v>889</v>
      </c>
    </row>
    <row r="560" s="2" customFormat="1">
      <c r="A560" s="41"/>
      <c r="B560" s="42"/>
      <c r="C560" s="43"/>
      <c r="D560" s="222" t="s">
        <v>251</v>
      </c>
      <c r="E560" s="43"/>
      <c r="F560" s="223" t="s">
        <v>890</v>
      </c>
      <c r="G560" s="43"/>
      <c r="H560" s="43"/>
      <c r="I560" s="224"/>
      <c r="J560" s="43"/>
      <c r="K560" s="43"/>
      <c r="L560" s="47"/>
      <c r="M560" s="225"/>
      <c r="N560" s="226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251</v>
      </c>
      <c r="AU560" s="20" t="s">
        <v>83</v>
      </c>
    </row>
    <row r="561" s="2" customFormat="1" ht="24.15" customHeight="1">
      <c r="A561" s="41"/>
      <c r="B561" s="42"/>
      <c r="C561" s="209" t="s">
        <v>891</v>
      </c>
      <c r="D561" s="209" t="s">
        <v>245</v>
      </c>
      <c r="E561" s="210" t="s">
        <v>892</v>
      </c>
      <c r="F561" s="211" t="s">
        <v>893</v>
      </c>
      <c r="G561" s="212" t="s">
        <v>501</v>
      </c>
      <c r="H561" s="213">
        <v>7</v>
      </c>
      <c r="I561" s="214"/>
      <c r="J561" s="215">
        <f>ROUND(I561*H561,2)</f>
        <v>0</v>
      </c>
      <c r="K561" s="211" t="s">
        <v>248</v>
      </c>
      <c r="L561" s="47"/>
      <c r="M561" s="216" t="s">
        <v>19</v>
      </c>
      <c r="N561" s="217" t="s">
        <v>44</v>
      </c>
      <c r="O561" s="87"/>
      <c r="P561" s="218">
        <f>O561*H561</f>
        <v>0</v>
      </c>
      <c r="Q561" s="218">
        <v>0</v>
      </c>
      <c r="R561" s="218">
        <f>Q561*H561</f>
        <v>0</v>
      </c>
      <c r="S561" s="218">
        <v>0</v>
      </c>
      <c r="T561" s="219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20" t="s">
        <v>354</v>
      </c>
      <c r="AT561" s="220" t="s">
        <v>245</v>
      </c>
      <c r="AU561" s="220" t="s">
        <v>83</v>
      </c>
      <c r="AY561" s="20" t="s">
        <v>243</v>
      </c>
      <c r="BE561" s="221">
        <f>IF(N561="základní",J561,0)</f>
        <v>0</v>
      </c>
      <c r="BF561" s="221">
        <f>IF(N561="snížená",J561,0)</f>
        <v>0</v>
      </c>
      <c r="BG561" s="221">
        <f>IF(N561="zákl. přenesená",J561,0)</f>
        <v>0</v>
      </c>
      <c r="BH561" s="221">
        <f>IF(N561="sníž. přenesená",J561,0)</f>
        <v>0</v>
      </c>
      <c r="BI561" s="221">
        <f>IF(N561="nulová",J561,0)</f>
        <v>0</v>
      </c>
      <c r="BJ561" s="20" t="s">
        <v>81</v>
      </c>
      <c r="BK561" s="221">
        <f>ROUND(I561*H561,2)</f>
        <v>0</v>
      </c>
      <c r="BL561" s="20" t="s">
        <v>354</v>
      </c>
      <c r="BM561" s="220" t="s">
        <v>894</v>
      </c>
    </row>
    <row r="562" s="2" customFormat="1">
      <c r="A562" s="41"/>
      <c r="B562" s="42"/>
      <c r="C562" s="43"/>
      <c r="D562" s="222" t="s">
        <v>251</v>
      </c>
      <c r="E562" s="43"/>
      <c r="F562" s="223" t="s">
        <v>895</v>
      </c>
      <c r="G562" s="43"/>
      <c r="H562" s="43"/>
      <c r="I562" s="224"/>
      <c r="J562" s="43"/>
      <c r="K562" s="43"/>
      <c r="L562" s="47"/>
      <c r="M562" s="225"/>
      <c r="N562" s="226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251</v>
      </c>
      <c r="AU562" s="20" t="s">
        <v>83</v>
      </c>
    </row>
    <row r="563" s="2" customFormat="1" ht="24.15" customHeight="1">
      <c r="A563" s="41"/>
      <c r="B563" s="42"/>
      <c r="C563" s="271" t="s">
        <v>896</v>
      </c>
      <c r="D563" s="271" t="s">
        <v>136</v>
      </c>
      <c r="E563" s="272" t="s">
        <v>897</v>
      </c>
      <c r="F563" s="273" t="s">
        <v>898</v>
      </c>
      <c r="G563" s="274" t="s">
        <v>501</v>
      </c>
      <c r="H563" s="275">
        <v>5</v>
      </c>
      <c r="I563" s="276"/>
      <c r="J563" s="277">
        <f>ROUND(I563*H563,2)</f>
        <v>0</v>
      </c>
      <c r="K563" s="273" t="s">
        <v>248</v>
      </c>
      <c r="L563" s="278"/>
      <c r="M563" s="279" t="s">
        <v>19</v>
      </c>
      <c r="N563" s="280" t="s">
        <v>44</v>
      </c>
      <c r="O563" s="87"/>
      <c r="P563" s="218">
        <f>O563*H563</f>
        <v>0</v>
      </c>
      <c r="Q563" s="218">
        <v>0.0016199999999999999</v>
      </c>
      <c r="R563" s="218">
        <f>Q563*H563</f>
        <v>0.0080999999999999996</v>
      </c>
      <c r="S563" s="218">
        <v>0</v>
      </c>
      <c r="T563" s="219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20" t="s">
        <v>459</v>
      </c>
      <c r="AT563" s="220" t="s">
        <v>136</v>
      </c>
      <c r="AU563" s="220" t="s">
        <v>83</v>
      </c>
      <c r="AY563" s="20" t="s">
        <v>243</v>
      </c>
      <c r="BE563" s="221">
        <f>IF(N563="základní",J563,0)</f>
        <v>0</v>
      </c>
      <c r="BF563" s="221">
        <f>IF(N563="snížená",J563,0)</f>
        <v>0</v>
      </c>
      <c r="BG563" s="221">
        <f>IF(N563="zákl. přenesená",J563,0)</f>
        <v>0</v>
      </c>
      <c r="BH563" s="221">
        <f>IF(N563="sníž. přenesená",J563,0)</f>
        <v>0</v>
      </c>
      <c r="BI563" s="221">
        <f>IF(N563="nulová",J563,0)</f>
        <v>0</v>
      </c>
      <c r="BJ563" s="20" t="s">
        <v>81</v>
      </c>
      <c r="BK563" s="221">
        <f>ROUND(I563*H563,2)</f>
        <v>0</v>
      </c>
      <c r="BL563" s="20" t="s">
        <v>354</v>
      </c>
      <c r="BM563" s="220" t="s">
        <v>899</v>
      </c>
    </row>
    <row r="564" s="2" customFormat="1" ht="24.15" customHeight="1">
      <c r="A564" s="41"/>
      <c r="B564" s="42"/>
      <c r="C564" s="271" t="s">
        <v>900</v>
      </c>
      <c r="D564" s="271" t="s">
        <v>136</v>
      </c>
      <c r="E564" s="272" t="s">
        <v>901</v>
      </c>
      <c r="F564" s="273" t="s">
        <v>902</v>
      </c>
      <c r="G564" s="274" t="s">
        <v>501</v>
      </c>
      <c r="H564" s="275">
        <v>2</v>
      </c>
      <c r="I564" s="276"/>
      <c r="J564" s="277">
        <f>ROUND(I564*H564,2)</f>
        <v>0</v>
      </c>
      <c r="K564" s="273" t="s">
        <v>19</v>
      </c>
      <c r="L564" s="278"/>
      <c r="M564" s="279" t="s">
        <v>19</v>
      </c>
      <c r="N564" s="280" t="s">
        <v>44</v>
      </c>
      <c r="O564" s="87"/>
      <c r="P564" s="218">
        <f>O564*H564</f>
        <v>0</v>
      </c>
      <c r="Q564" s="218">
        <v>0.0032399999999999998</v>
      </c>
      <c r="R564" s="218">
        <f>Q564*H564</f>
        <v>0.0064799999999999996</v>
      </c>
      <c r="S564" s="218">
        <v>0</v>
      </c>
      <c r="T564" s="219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20" t="s">
        <v>459</v>
      </c>
      <c r="AT564" s="220" t="s">
        <v>136</v>
      </c>
      <c r="AU564" s="220" t="s">
        <v>83</v>
      </c>
      <c r="AY564" s="20" t="s">
        <v>243</v>
      </c>
      <c r="BE564" s="221">
        <f>IF(N564="základní",J564,0)</f>
        <v>0</v>
      </c>
      <c r="BF564" s="221">
        <f>IF(N564="snížená",J564,0)</f>
        <v>0</v>
      </c>
      <c r="BG564" s="221">
        <f>IF(N564="zákl. přenesená",J564,0)</f>
        <v>0</v>
      </c>
      <c r="BH564" s="221">
        <f>IF(N564="sníž. přenesená",J564,0)</f>
        <v>0</v>
      </c>
      <c r="BI564" s="221">
        <f>IF(N564="nulová",J564,0)</f>
        <v>0</v>
      </c>
      <c r="BJ564" s="20" t="s">
        <v>81</v>
      </c>
      <c r="BK564" s="221">
        <f>ROUND(I564*H564,2)</f>
        <v>0</v>
      </c>
      <c r="BL564" s="20" t="s">
        <v>354</v>
      </c>
      <c r="BM564" s="220" t="s">
        <v>903</v>
      </c>
    </row>
    <row r="565" s="2" customFormat="1" ht="24.15" customHeight="1">
      <c r="A565" s="41"/>
      <c r="B565" s="42"/>
      <c r="C565" s="209" t="s">
        <v>904</v>
      </c>
      <c r="D565" s="209" t="s">
        <v>245</v>
      </c>
      <c r="E565" s="210" t="s">
        <v>905</v>
      </c>
      <c r="F565" s="211" t="s">
        <v>906</v>
      </c>
      <c r="G565" s="212" t="s">
        <v>501</v>
      </c>
      <c r="H565" s="213">
        <v>4</v>
      </c>
      <c r="I565" s="214"/>
      <c r="J565" s="215">
        <f>ROUND(I565*H565,2)</f>
        <v>0</v>
      </c>
      <c r="K565" s="211" t="s">
        <v>19</v>
      </c>
      <c r="L565" s="47"/>
      <c r="M565" s="216" t="s">
        <v>19</v>
      </c>
      <c r="N565" s="217" t="s">
        <v>44</v>
      </c>
      <c r="O565" s="87"/>
      <c r="P565" s="218">
        <f>O565*H565</f>
        <v>0</v>
      </c>
      <c r="Q565" s="218">
        <v>0.016</v>
      </c>
      <c r="R565" s="218">
        <f>Q565*H565</f>
        <v>0.064000000000000001</v>
      </c>
      <c r="S565" s="218">
        <v>0</v>
      </c>
      <c r="T565" s="219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0" t="s">
        <v>354</v>
      </c>
      <c r="AT565" s="220" t="s">
        <v>245</v>
      </c>
      <c r="AU565" s="220" t="s">
        <v>83</v>
      </c>
      <c r="AY565" s="20" t="s">
        <v>243</v>
      </c>
      <c r="BE565" s="221">
        <f>IF(N565="základní",J565,0)</f>
        <v>0</v>
      </c>
      <c r="BF565" s="221">
        <f>IF(N565="snížená",J565,0)</f>
        <v>0</v>
      </c>
      <c r="BG565" s="221">
        <f>IF(N565="zákl. přenesená",J565,0)</f>
        <v>0</v>
      </c>
      <c r="BH565" s="221">
        <f>IF(N565="sníž. přenesená",J565,0)</f>
        <v>0</v>
      </c>
      <c r="BI565" s="221">
        <f>IF(N565="nulová",J565,0)</f>
        <v>0</v>
      </c>
      <c r="BJ565" s="20" t="s">
        <v>81</v>
      </c>
      <c r="BK565" s="221">
        <f>ROUND(I565*H565,2)</f>
        <v>0</v>
      </c>
      <c r="BL565" s="20" t="s">
        <v>354</v>
      </c>
      <c r="BM565" s="220" t="s">
        <v>907</v>
      </c>
    </row>
    <row r="566" s="2" customFormat="1">
      <c r="A566" s="41"/>
      <c r="B566" s="42"/>
      <c r="C566" s="43"/>
      <c r="D566" s="229" t="s">
        <v>508</v>
      </c>
      <c r="E566" s="43"/>
      <c r="F566" s="281" t="s">
        <v>908</v>
      </c>
      <c r="G566" s="43"/>
      <c r="H566" s="43"/>
      <c r="I566" s="224"/>
      <c r="J566" s="43"/>
      <c r="K566" s="43"/>
      <c r="L566" s="47"/>
      <c r="M566" s="225"/>
      <c r="N566" s="226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508</v>
      </c>
      <c r="AU566" s="20" t="s">
        <v>83</v>
      </c>
    </row>
    <row r="567" s="2" customFormat="1" ht="24.15" customHeight="1">
      <c r="A567" s="41"/>
      <c r="B567" s="42"/>
      <c r="C567" s="209" t="s">
        <v>909</v>
      </c>
      <c r="D567" s="209" t="s">
        <v>245</v>
      </c>
      <c r="E567" s="210" t="s">
        <v>910</v>
      </c>
      <c r="F567" s="211" t="s">
        <v>911</v>
      </c>
      <c r="G567" s="212" t="s">
        <v>501</v>
      </c>
      <c r="H567" s="213">
        <v>3</v>
      </c>
      <c r="I567" s="214"/>
      <c r="J567" s="215">
        <f>ROUND(I567*H567,2)</f>
        <v>0</v>
      </c>
      <c r="K567" s="211" t="s">
        <v>19</v>
      </c>
      <c r="L567" s="47"/>
      <c r="M567" s="216" t="s">
        <v>19</v>
      </c>
      <c r="N567" s="217" t="s">
        <v>44</v>
      </c>
      <c r="O567" s="87"/>
      <c r="P567" s="218">
        <f>O567*H567</f>
        <v>0</v>
      </c>
      <c r="Q567" s="218">
        <v>0.016</v>
      </c>
      <c r="R567" s="218">
        <f>Q567*H567</f>
        <v>0.048000000000000001</v>
      </c>
      <c r="S567" s="218">
        <v>0</v>
      </c>
      <c r="T567" s="219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20" t="s">
        <v>354</v>
      </c>
      <c r="AT567" s="220" t="s">
        <v>245</v>
      </c>
      <c r="AU567" s="220" t="s">
        <v>83</v>
      </c>
      <c r="AY567" s="20" t="s">
        <v>243</v>
      </c>
      <c r="BE567" s="221">
        <f>IF(N567="základní",J567,0)</f>
        <v>0</v>
      </c>
      <c r="BF567" s="221">
        <f>IF(N567="snížená",J567,0)</f>
        <v>0</v>
      </c>
      <c r="BG567" s="221">
        <f>IF(N567="zákl. přenesená",J567,0)</f>
        <v>0</v>
      </c>
      <c r="BH567" s="221">
        <f>IF(N567="sníž. přenesená",J567,0)</f>
        <v>0</v>
      </c>
      <c r="BI567" s="221">
        <f>IF(N567="nulová",J567,0)</f>
        <v>0</v>
      </c>
      <c r="BJ567" s="20" t="s">
        <v>81</v>
      </c>
      <c r="BK567" s="221">
        <f>ROUND(I567*H567,2)</f>
        <v>0</v>
      </c>
      <c r="BL567" s="20" t="s">
        <v>354</v>
      </c>
      <c r="BM567" s="220" t="s">
        <v>912</v>
      </c>
    </row>
    <row r="568" s="2" customFormat="1">
      <c r="A568" s="41"/>
      <c r="B568" s="42"/>
      <c r="C568" s="43"/>
      <c r="D568" s="229" t="s">
        <v>508</v>
      </c>
      <c r="E568" s="43"/>
      <c r="F568" s="281" t="s">
        <v>913</v>
      </c>
      <c r="G568" s="43"/>
      <c r="H568" s="43"/>
      <c r="I568" s="224"/>
      <c r="J568" s="43"/>
      <c r="K568" s="43"/>
      <c r="L568" s="47"/>
      <c r="M568" s="225"/>
      <c r="N568" s="226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508</v>
      </c>
      <c r="AU568" s="20" t="s">
        <v>83</v>
      </c>
    </row>
    <row r="569" s="2" customFormat="1" ht="49.05" customHeight="1">
      <c r="A569" s="41"/>
      <c r="B569" s="42"/>
      <c r="C569" s="209" t="s">
        <v>914</v>
      </c>
      <c r="D569" s="209" t="s">
        <v>245</v>
      </c>
      <c r="E569" s="210" t="s">
        <v>915</v>
      </c>
      <c r="F569" s="211" t="s">
        <v>916</v>
      </c>
      <c r="G569" s="212" t="s">
        <v>181</v>
      </c>
      <c r="H569" s="213">
        <v>0.127</v>
      </c>
      <c r="I569" s="214"/>
      <c r="J569" s="215">
        <f>ROUND(I569*H569,2)</f>
        <v>0</v>
      </c>
      <c r="K569" s="211" t="s">
        <v>248</v>
      </c>
      <c r="L569" s="47"/>
      <c r="M569" s="216" t="s">
        <v>19</v>
      </c>
      <c r="N569" s="217" t="s">
        <v>44</v>
      </c>
      <c r="O569" s="87"/>
      <c r="P569" s="218">
        <f>O569*H569</f>
        <v>0</v>
      </c>
      <c r="Q569" s="218">
        <v>0</v>
      </c>
      <c r="R569" s="218">
        <f>Q569*H569</f>
        <v>0</v>
      </c>
      <c r="S569" s="218">
        <v>0</v>
      </c>
      <c r="T569" s="219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0" t="s">
        <v>354</v>
      </c>
      <c r="AT569" s="220" t="s">
        <v>245</v>
      </c>
      <c r="AU569" s="220" t="s">
        <v>83</v>
      </c>
      <c r="AY569" s="20" t="s">
        <v>243</v>
      </c>
      <c r="BE569" s="221">
        <f>IF(N569="základní",J569,0)</f>
        <v>0</v>
      </c>
      <c r="BF569" s="221">
        <f>IF(N569="snížená",J569,0)</f>
        <v>0</v>
      </c>
      <c r="BG569" s="221">
        <f>IF(N569="zákl. přenesená",J569,0)</f>
        <v>0</v>
      </c>
      <c r="BH569" s="221">
        <f>IF(N569="sníž. přenesená",J569,0)</f>
        <v>0</v>
      </c>
      <c r="BI569" s="221">
        <f>IF(N569="nulová",J569,0)</f>
        <v>0</v>
      </c>
      <c r="BJ569" s="20" t="s">
        <v>81</v>
      </c>
      <c r="BK569" s="221">
        <f>ROUND(I569*H569,2)</f>
        <v>0</v>
      </c>
      <c r="BL569" s="20" t="s">
        <v>354</v>
      </c>
      <c r="BM569" s="220" t="s">
        <v>917</v>
      </c>
    </row>
    <row r="570" s="2" customFormat="1">
      <c r="A570" s="41"/>
      <c r="B570" s="42"/>
      <c r="C570" s="43"/>
      <c r="D570" s="222" t="s">
        <v>251</v>
      </c>
      <c r="E570" s="43"/>
      <c r="F570" s="223" t="s">
        <v>918</v>
      </c>
      <c r="G570" s="43"/>
      <c r="H570" s="43"/>
      <c r="I570" s="224"/>
      <c r="J570" s="43"/>
      <c r="K570" s="43"/>
      <c r="L570" s="47"/>
      <c r="M570" s="225"/>
      <c r="N570" s="226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251</v>
      </c>
      <c r="AU570" s="20" t="s">
        <v>83</v>
      </c>
    </row>
    <row r="571" s="12" customFormat="1" ht="22.8" customHeight="1">
      <c r="A571" s="12"/>
      <c r="B571" s="193"/>
      <c r="C571" s="194"/>
      <c r="D571" s="195" t="s">
        <v>72</v>
      </c>
      <c r="E571" s="207" t="s">
        <v>919</v>
      </c>
      <c r="F571" s="207" t="s">
        <v>920</v>
      </c>
      <c r="G571" s="194"/>
      <c r="H571" s="194"/>
      <c r="I571" s="197"/>
      <c r="J571" s="208">
        <f>BK571</f>
        <v>0</v>
      </c>
      <c r="K571" s="194"/>
      <c r="L571" s="199"/>
      <c r="M571" s="200"/>
      <c r="N571" s="201"/>
      <c r="O571" s="201"/>
      <c r="P571" s="202">
        <f>SUM(P572:P622)</f>
        <v>0</v>
      </c>
      <c r="Q571" s="201"/>
      <c r="R571" s="202">
        <f>SUM(R572:R622)</f>
        <v>0.44074011999999996</v>
      </c>
      <c r="S571" s="201"/>
      <c r="T571" s="203">
        <f>SUM(T572:T622)</f>
        <v>0.44259139999999997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04" t="s">
        <v>83</v>
      </c>
      <c r="AT571" s="205" t="s">
        <v>72</v>
      </c>
      <c r="AU571" s="205" t="s">
        <v>81</v>
      </c>
      <c r="AY571" s="204" t="s">
        <v>243</v>
      </c>
      <c r="BK571" s="206">
        <f>SUM(BK572:BK622)</f>
        <v>0</v>
      </c>
    </row>
    <row r="572" s="2" customFormat="1" ht="24.15" customHeight="1">
      <c r="A572" s="41"/>
      <c r="B572" s="42"/>
      <c r="C572" s="209" t="s">
        <v>921</v>
      </c>
      <c r="D572" s="209" t="s">
        <v>245</v>
      </c>
      <c r="E572" s="210" t="s">
        <v>922</v>
      </c>
      <c r="F572" s="211" t="s">
        <v>923</v>
      </c>
      <c r="G572" s="212" t="s">
        <v>97</v>
      </c>
      <c r="H572" s="213">
        <v>10.734</v>
      </c>
      <c r="I572" s="214"/>
      <c r="J572" s="215">
        <f>ROUND(I572*H572,2)</f>
        <v>0</v>
      </c>
      <c r="K572" s="211" t="s">
        <v>248</v>
      </c>
      <c r="L572" s="47"/>
      <c r="M572" s="216" t="s">
        <v>19</v>
      </c>
      <c r="N572" s="217" t="s">
        <v>44</v>
      </c>
      <c r="O572" s="87"/>
      <c r="P572" s="218">
        <f>O572*H572</f>
        <v>0</v>
      </c>
      <c r="Q572" s="218">
        <v>0.00029999999999999997</v>
      </c>
      <c r="R572" s="218">
        <f>Q572*H572</f>
        <v>0.0032201999999999999</v>
      </c>
      <c r="S572" s="218">
        <v>0</v>
      </c>
      <c r="T572" s="219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20" t="s">
        <v>354</v>
      </c>
      <c r="AT572" s="220" t="s">
        <v>245</v>
      </c>
      <c r="AU572" s="220" t="s">
        <v>83</v>
      </c>
      <c r="AY572" s="20" t="s">
        <v>243</v>
      </c>
      <c r="BE572" s="221">
        <f>IF(N572="základní",J572,0)</f>
        <v>0</v>
      </c>
      <c r="BF572" s="221">
        <f>IF(N572="snížená",J572,0)</f>
        <v>0</v>
      </c>
      <c r="BG572" s="221">
        <f>IF(N572="zákl. přenesená",J572,0)</f>
        <v>0</v>
      </c>
      <c r="BH572" s="221">
        <f>IF(N572="sníž. přenesená",J572,0)</f>
        <v>0</v>
      </c>
      <c r="BI572" s="221">
        <f>IF(N572="nulová",J572,0)</f>
        <v>0</v>
      </c>
      <c r="BJ572" s="20" t="s">
        <v>81</v>
      </c>
      <c r="BK572" s="221">
        <f>ROUND(I572*H572,2)</f>
        <v>0</v>
      </c>
      <c r="BL572" s="20" t="s">
        <v>354</v>
      </c>
      <c r="BM572" s="220" t="s">
        <v>924</v>
      </c>
    </row>
    <row r="573" s="2" customFormat="1">
      <c r="A573" s="41"/>
      <c r="B573" s="42"/>
      <c r="C573" s="43"/>
      <c r="D573" s="222" t="s">
        <v>251</v>
      </c>
      <c r="E573" s="43"/>
      <c r="F573" s="223" t="s">
        <v>925</v>
      </c>
      <c r="G573" s="43"/>
      <c r="H573" s="43"/>
      <c r="I573" s="224"/>
      <c r="J573" s="43"/>
      <c r="K573" s="43"/>
      <c r="L573" s="47"/>
      <c r="M573" s="225"/>
      <c r="N573" s="226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251</v>
      </c>
      <c r="AU573" s="20" t="s">
        <v>83</v>
      </c>
    </row>
    <row r="574" s="14" customFormat="1">
      <c r="A574" s="14"/>
      <c r="B574" s="238"/>
      <c r="C574" s="239"/>
      <c r="D574" s="229" t="s">
        <v>253</v>
      </c>
      <c r="E574" s="240" t="s">
        <v>19</v>
      </c>
      <c r="F574" s="241" t="s">
        <v>120</v>
      </c>
      <c r="G574" s="239"/>
      <c r="H574" s="242">
        <v>10.734</v>
      </c>
      <c r="I574" s="243"/>
      <c r="J574" s="239"/>
      <c r="K574" s="239"/>
      <c r="L574" s="244"/>
      <c r="M574" s="245"/>
      <c r="N574" s="246"/>
      <c r="O574" s="246"/>
      <c r="P574" s="246"/>
      <c r="Q574" s="246"/>
      <c r="R574" s="246"/>
      <c r="S574" s="246"/>
      <c r="T574" s="247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8" t="s">
        <v>253</v>
      </c>
      <c r="AU574" s="248" t="s">
        <v>83</v>
      </c>
      <c r="AV574" s="14" t="s">
        <v>83</v>
      </c>
      <c r="AW574" s="14" t="s">
        <v>34</v>
      </c>
      <c r="AX574" s="14" t="s">
        <v>81</v>
      </c>
      <c r="AY574" s="248" t="s">
        <v>243</v>
      </c>
    </row>
    <row r="575" s="2" customFormat="1" ht="37.8" customHeight="1">
      <c r="A575" s="41"/>
      <c r="B575" s="42"/>
      <c r="C575" s="209" t="s">
        <v>926</v>
      </c>
      <c r="D575" s="209" t="s">
        <v>245</v>
      </c>
      <c r="E575" s="210" t="s">
        <v>927</v>
      </c>
      <c r="F575" s="211" t="s">
        <v>928</v>
      </c>
      <c r="G575" s="212" t="s">
        <v>97</v>
      </c>
      <c r="H575" s="213">
        <v>12.538</v>
      </c>
      <c r="I575" s="214"/>
      <c r="J575" s="215">
        <f>ROUND(I575*H575,2)</f>
        <v>0</v>
      </c>
      <c r="K575" s="211" t="s">
        <v>248</v>
      </c>
      <c r="L575" s="47"/>
      <c r="M575" s="216" t="s">
        <v>19</v>
      </c>
      <c r="N575" s="217" t="s">
        <v>44</v>
      </c>
      <c r="O575" s="87"/>
      <c r="P575" s="218">
        <f>O575*H575</f>
        <v>0</v>
      </c>
      <c r="Q575" s="218">
        <v>0.0074999999999999997</v>
      </c>
      <c r="R575" s="218">
        <f>Q575*H575</f>
        <v>0.094034999999999994</v>
      </c>
      <c r="S575" s="218">
        <v>0</v>
      </c>
      <c r="T575" s="219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20" t="s">
        <v>354</v>
      </c>
      <c r="AT575" s="220" t="s">
        <v>245</v>
      </c>
      <c r="AU575" s="220" t="s">
        <v>83</v>
      </c>
      <c r="AY575" s="20" t="s">
        <v>243</v>
      </c>
      <c r="BE575" s="221">
        <f>IF(N575="základní",J575,0)</f>
        <v>0</v>
      </c>
      <c r="BF575" s="221">
        <f>IF(N575="snížená",J575,0)</f>
        <v>0</v>
      </c>
      <c r="BG575" s="221">
        <f>IF(N575="zákl. přenesená",J575,0)</f>
        <v>0</v>
      </c>
      <c r="BH575" s="221">
        <f>IF(N575="sníž. přenesená",J575,0)</f>
        <v>0</v>
      </c>
      <c r="BI575" s="221">
        <f>IF(N575="nulová",J575,0)</f>
        <v>0</v>
      </c>
      <c r="BJ575" s="20" t="s">
        <v>81</v>
      </c>
      <c r="BK575" s="221">
        <f>ROUND(I575*H575,2)</f>
        <v>0</v>
      </c>
      <c r="BL575" s="20" t="s">
        <v>354</v>
      </c>
      <c r="BM575" s="220" t="s">
        <v>929</v>
      </c>
    </row>
    <row r="576" s="2" customFormat="1">
      <c r="A576" s="41"/>
      <c r="B576" s="42"/>
      <c r="C576" s="43"/>
      <c r="D576" s="222" t="s">
        <v>251</v>
      </c>
      <c r="E576" s="43"/>
      <c r="F576" s="223" t="s">
        <v>930</v>
      </c>
      <c r="G576" s="43"/>
      <c r="H576" s="43"/>
      <c r="I576" s="224"/>
      <c r="J576" s="43"/>
      <c r="K576" s="43"/>
      <c r="L576" s="47"/>
      <c r="M576" s="225"/>
      <c r="N576" s="226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251</v>
      </c>
      <c r="AU576" s="20" t="s">
        <v>83</v>
      </c>
    </row>
    <row r="577" s="13" customFormat="1">
      <c r="A577" s="13"/>
      <c r="B577" s="227"/>
      <c r="C577" s="228"/>
      <c r="D577" s="229" t="s">
        <v>253</v>
      </c>
      <c r="E577" s="230" t="s">
        <v>19</v>
      </c>
      <c r="F577" s="231" t="s">
        <v>931</v>
      </c>
      <c r="G577" s="228"/>
      <c r="H577" s="230" t="s">
        <v>19</v>
      </c>
      <c r="I577" s="232"/>
      <c r="J577" s="228"/>
      <c r="K577" s="228"/>
      <c r="L577" s="233"/>
      <c r="M577" s="234"/>
      <c r="N577" s="235"/>
      <c r="O577" s="235"/>
      <c r="P577" s="235"/>
      <c r="Q577" s="235"/>
      <c r="R577" s="235"/>
      <c r="S577" s="235"/>
      <c r="T577" s="23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7" t="s">
        <v>253</v>
      </c>
      <c r="AU577" s="237" t="s">
        <v>83</v>
      </c>
      <c r="AV577" s="13" t="s">
        <v>81</v>
      </c>
      <c r="AW577" s="13" t="s">
        <v>34</v>
      </c>
      <c r="AX577" s="13" t="s">
        <v>73</v>
      </c>
      <c r="AY577" s="237" t="s">
        <v>243</v>
      </c>
    </row>
    <row r="578" s="14" customFormat="1">
      <c r="A578" s="14"/>
      <c r="B578" s="238"/>
      <c r="C578" s="239"/>
      <c r="D578" s="229" t="s">
        <v>253</v>
      </c>
      <c r="E578" s="240" t="s">
        <v>19</v>
      </c>
      <c r="F578" s="241" t="s">
        <v>103</v>
      </c>
      <c r="G578" s="239"/>
      <c r="H578" s="242">
        <v>12.538</v>
      </c>
      <c r="I578" s="243"/>
      <c r="J578" s="239"/>
      <c r="K578" s="239"/>
      <c r="L578" s="244"/>
      <c r="M578" s="245"/>
      <c r="N578" s="246"/>
      <c r="O578" s="246"/>
      <c r="P578" s="246"/>
      <c r="Q578" s="246"/>
      <c r="R578" s="246"/>
      <c r="S578" s="246"/>
      <c r="T578" s="24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8" t="s">
        <v>253</v>
      </c>
      <c r="AU578" s="248" t="s">
        <v>83</v>
      </c>
      <c r="AV578" s="14" t="s">
        <v>83</v>
      </c>
      <c r="AW578" s="14" t="s">
        <v>34</v>
      </c>
      <c r="AX578" s="14" t="s">
        <v>81</v>
      </c>
      <c r="AY578" s="248" t="s">
        <v>243</v>
      </c>
    </row>
    <row r="579" s="2" customFormat="1" ht="16.5" customHeight="1">
      <c r="A579" s="41"/>
      <c r="B579" s="42"/>
      <c r="C579" s="209" t="s">
        <v>932</v>
      </c>
      <c r="D579" s="209" t="s">
        <v>245</v>
      </c>
      <c r="E579" s="210" t="s">
        <v>933</v>
      </c>
      <c r="F579" s="211" t="s">
        <v>934</v>
      </c>
      <c r="G579" s="212" t="s">
        <v>97</v>
      </c>
      <c r="H579" s="213">
        <v>12.538</v>
      </c>
      <c r="I579" s="214"/>
      <c r="J579" s="215">
        <f>ROUND(I579*H579,2)</f>
        <v>0</v>
      </c>
      <c r="K579" s="211" t="s">
        <v>248</v>
      </c>
      <c r="L579" s="47"/>
      <c r="M579" s="216" t="s">
        <v>19</v>
      </c>
      <c r="N579" s="217" t="s">
        <v>44</v>
      </c>
      <c r="O579" s="87"/>
      <c r="P579" s="218">
        <f>O579*H579</f>
        <v>0</v>
      </c>
      <c r="Q579" s="218">
        <v>0</v>
      </c>
      <c r="R579" s="218">
        <f>Q579*H579</f>
        <v>0</v>
      </c>
      <c r="S579" s="218">
        <v>0.035299999999999998</v>
      </c>
      <c r="T579" s="219">
        <f>S579*H579</f>
        <v>0.44259139999999997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0" t="s">
        <v>354</v>
      </c>
      <c r="AT579" s="220" t="s">
        <v>245</v>
      </c>
      <c r="AU579" s="220" t="s">
        <v>83</v>
      </c>
      <c r="AY579" s="20" t="s">
        <v>243</v>
      </c>
      <c r="BE579" s="221">
        <f>IF(N579="základní",J579,0)</f>
        <v>0</v>
      </c>
      <c r="BF579" s="221">
        <f>IF(N579="snížená",J579,0)</f>
        <v>0</v>
      </c>
      <c r="BG579" s="221">
        <f>IF(N579="zákl. přenesená",J579,0)</f>
        <v>0</v>
      </c>
      <c r="BH579" s="221">
        <f>IF(N579="sníž. přenesená",J579,0)</f>
        <v>0</v>
      </c>
      <c r="BI579" s="221">
        <f>IF(N579="nulová",J579,0)</f>
        <v>0</v>
      </c>
      <c r="BJ579" s="20" t="s">
        <v>81</v>
      </c>
      <c r="BK579" s="221">
        <f>ROUND(I579*H579,2)</f>
        <v>0</v>
      </c>
      <c r="BL579" s="20" t="s">
        <v>354</v>
      </c>
      <c r="BM579" s="220" t="s">
        <v>935</v>
      </c>
    </row>
    <row r="580" s="2" customFormat="1">
      <c r="A580" s="41"/>
      <c r="B580" s="42"/>
      <c r="C580" s="43"/>
      <c r="D580" s="222" t="s">
        <v>251</v>
      </c>
      <c r="E580" s="43"/>
      <c r="F580" s="223" t="s">
        <v>936</v>
      </c>
      <c r="G580" s="43"/>
      <c r="H580" s="43"/>
      <c r="I580" s="224"/>
      <c r="J580" s="43"/>
      <c r="K580" s="43"/>
      <c r="L580" s="47"/>
      <c r="M580" s="225"/>
      <c r="N580" s="226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251</v>
      </c>
      <c r="AU580" s="20" t="s">
        <v>83</v>
      </c>
    </row>
    <row r="581" s="13" customFormat="1">
      <c r="A581" s="13"/>
      <c r="B581" s="227"/>
      <c r="C581" s="228"/>
      <c r="D581" s="229" t="s">
        <v>253</v>
      </c>
      <c r="E581" s="230" t="s">
        <v>19</v>
      </c>
      <c r="F581" s="231" t="s">
        <v>423</v>
      </c>
      <c r="G581" s="228"/>
      <c r="H581" s="230" t="s">
        <v>19</v>
      </c>
      <c r="I581" s="232"/>
      <c r="J581" s="228"/>
      <c r="K581" s="228"/>
      <c r="L581" s="233"/>
      <c r="M581" s="234"/>
      <c r="N581" s="235"/>
      <c r="O581" s="235"/>
      <c r="P581" s="235"/>
      <c r="Q581" s="235"/>
      <c r="R581" s="235"/>
      <c r="S581" s="235"/>
      <c r="T581" s="23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7" t="s">
        <v>253</v>
      </c>
      <c r="AU581" s="237" t="s">
        <v>83</v>
      </c>
      <c r="AV581" s="13" t="s">
        <v>81</v>
      </c>
      <c r="AW581" s="13" t="s">
        <v>34</v>
      </c>
      <c r="AX581" s="13" t="s">
        <v>73</v>
      </c>
      <c r="AY581" s="237" t="s">
        <v>243</v>
      </c>
    </row>
    <row r="582" s="14" customFormat="1">
      <c r="A582" s="14"/>
      <c r="B582" s="238"/>
      <c r="C582" s="239"/>
      <c r="D582" s="229" t="s">
        <v>253</v>
      </c>
      <c r="E582" s="240" t="s">
        <v>19</v>
      </c>
      <c r="F582" s="241" t="s">
        <v>818</v>
      </c>
      <c r="G582" s="239"/>
      <c r="H582" s="242">
        <v>2.75</v>
      </c>
      <c r="I582" s="243"/>
      <c r="J582" s="239"/>
      <c r="K582" s="239"/>
      <c r="L582" s="244"/>
      <c r="M582" s="245"/>
      <c r="N582" s="246"/>
      <c r="O582" s="246"/>
      <c r="P582" s="246"/>
      <c r="Q582" s="246"/>
      <c r="R582" s="246"/>
      <c r="S582" s="246"/>
      <c r="T582" s="24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8" t="s">
        <v>253</v>
      </c>
      <c r="AU582" s="248" t="s">
        <v>83</v>
      </c>
      <c r="AV582" s="14" t="s">
        <v>83</v>
      </c>
      <c r="AW582" s="14" t="s">
        <v>34</v>
      </c>
      <c r="AX582" s="14" t="s">
        <v>73</v>
      </c>
      <c r="AY582" s="248" t="s">
        <v>243</v>
      </c>
    </row>
    <row r="583" s="13" customFormat="1">
      <c r="A583" s="13"/>
      <c r="B583" s="227"/>
      <c r="C583" s="228"/>
      <c r="D583" s="229" t="s">
        <v>253</v>
      </c>
      <c r="E583" s="230" t="s">
        <v>19</v>
      </c>
      <c r="F583" s="231" t="s">
        <v>582</v>
      </c>
      <c r="G583" s="228"/>
      <c r="H583" s="230" t="s">
        <v>19</v>
      </c>
      <c r="I583" s="232"/>
      <c r="J583" s="228"/>
      <c r="K583" s="228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253</v>
      </c>
      <c r="AU583" s="237" t="s">
        <v>83</v>
      </c>
      <c r="AV583" s="13" t="s">
        <v>81</v>
      </c>
      <c r="AW583" s="13" t="s">
        <v>34</v>
      </c>
      <c r="AX583" s="13" t="s">
        <v>73</v>
      </c>
      <c r="AY583" s="237" t="s">
        <v>243</v>
      </c>
    </row>
    <row r="584" s="14" customFormat="1">
      <c r="A584" s="14"/>
      <c r="B584" s="238"/>
      <c r="C584" s="239"/>
      <c r="D584" s="229" t="s">
        <v>253</v>
      </c>
      <c r="E584" s="240" t="s">
        <v>19</v>
      </c>
      <c r="F584" s="241" t="s">
        <v>937</v>
      </c>
      <c r="G584" s="239"/>
      <c r="H584" s="242">
        <v>2.1749999999999998</v>
      </c>
      <c r="I584" s="243"/>
      <c r="J584" s="239"/>
      <c r="K584" s="239"/>
      <c r="L584" s="244"/>
      <c r="M584" s="245"/>
      <c r="N584" s="246"/>
      <c r="O584" s="246"/>
      <c r="P584" s="246"/>
      <c r="Q584" s="246"/>
      <c r="R584" s="246"/>
      <c r="S584" s="246"/>
      <c r="T584" s="247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8" t="s">
        <v>253</v>
      </c>
      <c r="AU584" s="248" t="s">
        <v>83</v>
      </c>
      <c r="AV584" s="14" t="s">
        <v>83</v>
      </c>
      <c r="AW584" s="14" t="s">
        <v>34</v>
      </c>
      <c r="AX584" s="14" t="s">
        <v>73</v>
      </c>
      <c r="AY584" s="248" t="s">
        <v>243</v>
      </c>
    </row>
    <row r="585" s="13" customFormat="1">
      <c r="A585" s="13"/>
      <c r="B585" s="227"/>
      <c r="C585" s="228"/>
      <c r="D585" s="229" t="s">
        <v>253</v>
      </c>
      <c r="E585" s="230" t="s">
        <v>19</v>
      </c>
      <c r="F585" s="231" t="s">
        <v>426</v>
      </c>
      <c r="G585" s="228"/>
      <c r="H585" s="230" t="s">
        <v>19</v>
      </c>
      <c r="I585" s="232"/>
      <c r="J585" s="228"/>
      <c r="K585" s="228"/>
      <c r="L585" s="233"/>
      <c r="M585" s="234"/>
      <c r="N585" s="235"/>
      <c r="O585" s="235"/>
      <c r="P585" s="235"/>
      <c r="Q585" s="235"/>
      <c r="R585" s="235"/>
      <c r="S585" s="235"/>
      <c r="T585" s="23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7" t="s">
        <v>253</v>
      </c>
      <c r="AU585" s="237" t="s">
        <v>83</v>
      </c>
      <c r="AV585" s="13" t="s">
        <v>81</v>
      </c>
      <c r="AW585" s="13" t="s">
        <v>34</v>
      </c>
      <c r="AX585" s="13" t="s">
        <v>73</v>
      </c>
      <c r="AY585" s="237" t="s">
        <v>243</v>
      </c>
    </row>
    <row r="586" s="14" customFormat="1">
      <c r="A586" s="14"/>
      <c r="B586" s="238"/>
      <c r="C586" s="239"/>
      <c r="D586" s="229" t="s">
        <v>253</v>
      </c>
      <c r="E586" s="240" t="s">
        <v>19</v>
      </c>
      <c r="F586" s="241" t="s">
        <v>938</v>
      </c>
      <c r="G586" s="239"/>
      <c r="H586" s="242">
        <v>1.425</v>
      </c>
      <c r="I586" s="243"/>
      <c r="J586" s="239"/>
      <c r="K586" s="239"/>
      <c r="L586" s="244"/>
      <c r="M586" s="245"/>
      <c r="N586" s="246"/>
      <c r="O586" s="246"/>
      <c r="P586" s="246"/>
      <c r="Q586" s="246"/>
      <c r="R586" s="246"/>
      <c r="S586" s="246"/>
      <c r="T586" s="24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8" t="s">
        <v>253</v>
      </c>
      <c r="AU586" s="248" t="s">
        <v>83</v>
      </c>
      <c r="AV586" s="14" t="s">
        <v>83</v>
      </c>
      <c r="AW586" s="14" t="s">
        <v>34</v>
      </c>
      <c r="AX586" s="14" t="s">
        <v>73</v>
      </c>
      <c r="AY586" s="248" t="s">
        <v>243</v>
      </c>
    </row>
    <row r="587" s="13" customFormat="1">
      <c r="A587" s="13"/>
      <c r="B587" s="227"/>
      <c r="C587" s="228"/>
      <c r="D587" s="229" t="s">
        <v>253</v>
      </c>
      <c r="E587" s="230" t="s">
        <v>19</v>
      </c>
      <c r="F587" s="231" t="s">
        <v>585</v>
      </c>
      <c r="G587" s="228"/>
      <c r="H587" s="230" t="s">
        <v>19</v>
      </c>
      <c r="I587" s="232"/>
      <c r="J587" s="228"/>
      <c r="K587" s="228"/>
      <c r="L587" s="233"/>
      <c r="M587" s="234"/>
      <c r="N587" s="235"/>
      <c r="O587" s="235"/>
      <c r="P587" s="235"/>
      <c r="Q587" s="235"/>
      <c r="R587" s="235"/>
      <c r="S587" s="235"/>
      <c r="T587" s="23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7" t="s">
        <v>253</v>
      </c>
      <c r="AU587" s="237" t="s">
        <v>83</v>
      </c>
      <c r="AV587" s="13" t="s">
        <v>81</v>
      </c>
      <c r="AW587" s="13" t="s">
        <v>34</v>
      </c>
      <c r="AX587" s="13" t="s">
        <v>73</v>
      </c>
      <c r="AY587" s="237" t="s">
        <v>243</v>
      </c>
    </row>
    <row r="588" s="14" customFormat="1">
      <c r="A588" s="14"/>
      <c r="B588" s="238"/>
      <c r="C588" s="239"/>
      <c r="D588" s="229" t="s">
        <v>253</v>
      </c>
      <c r="E588" s="240" t="s">
        <v>19</v>
      </c>
      <c r="F588" s="241" t="s">
        <v>937</v>
      </c>
      <c r="G588" s="239"/>
      <c r="H588" s="242">
        <v>2.1749999999999998</v>
      </c>
      <c r="I588" s="243"/>
      <c r="J588" s="239"/>
      <c r="K588" s="239"/>
      <c r="L588" s="244"/>
      <c r="M588" s="245"/>
      <c r="N588" s="246"/>
      <c r="O588" s="246"/>
      <c r="P588" s="246"/>
      <c r="Q588" s="246"/>
      <c r="R588" s="246"/>
      <c r="S588" s="246"/>
      <c r="T588" s="247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8" t="s">
        <v>253</v>
      </c>
      <c r="AU588" s="248" t="s">
        <v>83</v>
      </c>
      <c r="AV588" s="14" t="s">
        <v>83</v>
      </c>
      <c r="AW588" s="14" t="s">
        <v>34</v>
      </c>
      <c r="AX588" s="14" t="s">
        <v>73</v>
      </c>
      <c r="AY588" s="248" t="s">
        <v>243</v>
      </c>
    </row>
    <row r="589" s="13" customFormat="1">
      <c r="A589" s="13"/>
      <c r="B589" s="227"/>
      <c r="C589" s="228"/>
      <c r="D589" s="229" t="s">
        <v>253</v>
      </c>
      <c r="E589" s="230" t="s">
        <v>19</v>
      </c>
      <c r="F589" s="231" t="s">
        <v>428</v>
      </c>
      <c r="G589" s="228"/>
      <c r="H589" s="230" t="s">
        <v>19</v>
      </c>
      <c r="I589" s="232"/>
      <c r="J589" s="228"/>
      <c r="K589" s="228"/>
      <c r="L589" s="233"/>
      <c r="M589" s="234"/>
      <c r="N589" s="235"/>
      <c r="O589" s="235"/>
      <c r="P589" s="235"/>
      <c r="Q589" s="235"/>
      <c r="R589" s="235"/>
      <c r="S589" s="235"/>
      <c r="T589" s="23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7" t="s">
        <v>253</v>
      </c>
      <c r="AU589" s="237" t="s">
        <v>83</v>
      </c>
      <c r="AV589" s="13" t="s">
        <v>81</v>
      </c>
      <c r="AW589" s="13" t="s">
        <v>34</v>
      </c>
      <c r="AX589" s="13" t="s">
        <v>73</v>
      </c>
      <c r="AY589" s="237" t="s">
        <v>243</v>
      </c>
    </row>
    <row r="590" s="14" customFormat="1">
      <c r="A590" s="14"/>
      <c r="B590" s="238"/>
      <c r="C590" s="239"/>
      <c r="D590" s="229" t="s">
        <v>253</v>
      </c>
      <c r="E590" s="240" t="s">
        <v>19</v>
      </c>
      <c r="F590" s="241" t="s">
        <v>938</v>
      </c>
      <c r="G590" s="239"/>
      <c r="H590" s="242">
        <v>1.425</v>
      </c>
      <c r="I590" s="243"/>
      <c r="J590" s="239"/>
      <c r="K590" s="239"/>
      <c r="L590" s="244"/>
      <c r="M590" s="245"/>
      <c r="N590" s="246"/>
      <c r="O590" s="246"/>
      <c r="P590" s="246"/>
      <c r="Q590" s="246"/>
      <c r="R590" s="246"/>
      <c r="S590" s="246"/>
      <c r="T590" s="24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8" t="s">
        <v>253</v>
      </c>
      <c r="AU590" s="248" t="s">
        <v>83</v>
      </c>
      <c r="AV590" s="14" t="s">
        <v>83</v>
      </c>
      <c r="AW590" s="14" t="s">
        <v>34</v>
      </c>
      <c r="AX590" s="14" t="s">
        <v>73</v>
      </c>
      <c r="AY590" s="248" t="s">
        <v>243</v>
      </c>
    </row>
    <row r="591" s="13" customFormat="1">
      <c r="A591" s="13"/>
      <c r="B591" s="227"/>
      <c r="C591" s="228"/>
      <c r="D591" s="229" t="s">
        <v>253</v>
      </c>
      <c r="E591" s="230" t="s">
        <v>19</v>
      </c>
      <c r="F591" s="231" t="s">
        <v>429</v>
      </c>
      <c r="G591" s="228"/>
      <c r="H591" s="230" t="s">
        <v>19</v>
      </c>
      <c r="I591" s="232"/>
      <c r="J591" s="228"/>
      <c r="K591" s="228"/>
      <c r="L591" s="233"/>
      <c r="M591" s="234"/>
      <c r="N591" s="235"/>
      <c r="O591" s="235"/>
      <c r="P591" s="235"/>
      <c r="Q591" s="235"/>
      <c r="R591" s="235"/>
      <c r="S591" s="235"/>
      <c r="T591" s="23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7" t="s">
        <v>253</v>
      </c>
      <c r="AU591" s="237" t="s">
        <v>83</v>
      </c>
      <c r="AV591" s="13" t="s">
        <v>81</v>
      </c>
      <c r="AW591" s="13" t="s">
        <v>34</v>
      </c>
      <c r="AX591" s="13" t="s">
        <v>73</v>
      </c>
      <c r="AY591" s="237" t="s">
        <v>243</v>
      </c>
    </row>
    <row r="592" s="14" customFormat="1">
      <c r="A592" s="14"/>
      <c r="B592" s="238"/>
      <c r="C592" s="239"/>
      <c r="D592" s="229" t="s">
        <v>253</v>
      </c>
      <c r="E592" s="240" t="s">
        <v>19</v>
      </c>
      <c r="F592" s="241" t="s">
        <v>939</v>
      </c>
      <c r="G592" s="239"/>
      <c r="H592" s="242">
        <v>2.5880000000000001</v>
      </c>
      <c r="I592" s="243"/>
      <c r="J592" s="239"/>
      <c r="K592" s="239"/>
      <c r="L592" s="244"/>
      <c r="M592" s="245"/>
      <c r="N592" s="246"/>
      <c r="O592" s="246"/>
      <c r="P592" s="246"/>
      <c r="Q592" s="246"/>
      <c r="R592" s="246"/>
      <c r="S592" s="246"/>
      <c r="T592" s="24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8" t="s">
        <v>253</v>
      </c>
      <c r="AU592" s="248" t="s">
        <v>83</v>
      </c>
      <c r="AV592" s="14" t="s">
        <v>83</v>
      </c>
      <c r="AW592" s="14" t="s">
        <v>34</v>
      </c>
      <c r="AX592" s="14" t="s">
        <v>73</v>
      </c>
      <c r="AY592" s="248" t="s">
        <v>243</v>
      </c>
    </row>
    <row r="593" s="15" customFormat="1">
      <c r="A593" s="15"/>
      <c r="B593" s="249"/>
      <c r="C593" s="250"/>
      <c r="D593" s="229" t="s">
        <v>253</v>
      </c>
      <c r="E593" s="251" t="s">
        <v>103</v>
      </c>
      <c r="F593" s="252" t="s">
        <v>257</v>
      </c>
      <c r="G593" s="250"/>
      <c r="H593" s="253">
        <v>12.538</v>
      </c>
      <c r="I593" s="254"/>
      <c r="J593" s="250"/>
      <c r="K593" s="250"/>
      <c r="L593" s="255"/>
      <c r="M593" s="256"/>
      <c r="N593" s="257"/>
      <c r="O593" s="257"/>
      <c r="P593" s="257"/>
      <c r="Q593" s="257"/>
      <c r="R593" s="257"/>
      <c r="S593" s="257"/>
      <c r="T593" s="258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59" t="s">
        <v>253</v>
      </c>
      <c r="AU593" s="259" t="s">
        <v>83</v>
      </c>
      <c r="AV593" s="15" t="s">
        <v>258</v>
      </c>
      <c r="AW593" s="15" t="s">
        <v>34</v>
      </c>
      <c r="AX593" s="15" t="s">
        <v>73</v>
      </c>
      <c r="AY593" s="259" t="s">
        <v>243</v>
      </c>
    </row>
    <row r="594" s="16" customFormat="1">
      <c r="A594" s="16"/>
      <c r="B594" s="260"/>
      <c r="C594" s="261"/>
      <c r="D594" s="229" t="s">
        <v>253</v>
      </c>
      <c r="E594" s="262" t="s">
        <v>19</v>
      </c>
      <c r="F594" s="263" t="s">
        <v>259</v>
      </c>
      <c r="G594" s="261"/>
      <c r="H594" s="264">
        <v>12.538</v>
      </c>
      <c r="I594" s="265"/>
      <c r="J594" s="261"/>
      <c r="K594" s="261"/>
      <c r="L594" s="266"/>
      <c r="M594" s="267"/>
      <c r="N594" s="268"/>
      <c r="O594" s="268"/>
      <c r="P594" s="268"/>
      <c r="Q594" s="268"/>
      <c r="R594" s="268"/>
      <c r="S594" s="268"/>
      <c r="T594" s="269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T594" s="270" t="s">
        <v>253</v>
      </c>
      <c r="AU594" s="270" t="s">
        <v>83</v>
      </c>
      <c r="AV594" s="16" t="s">
        <v>249</v>
      </c>
      <c r="AW594" s="16" t="s">
        <v>34</v>
      </c>
      <c r="AX594" s="16" t="s">
        <v>81</v>
      </c>
      <c r="AY594" s="270" t="s">
        <v>243</v>
      </c>
    </row>
    <row r="595" s="2" customFormat="1" ht="44.25" customHeight="1">
      <c r="A595" s="41"/>
      <c r="B595" s="42"/>
      <c r="C595" s="209" t="s">
        <v>940</v>
      </c>
      <c r="D595" s="209" t="s">
        <v>245</v>
      </c>
      <c r="E595" s="210" t="s">
        <v>941</v>
      </c>
      <c r="F595" s="211" t="s">
        <v>942</v>
      </c>
      <c r="G595" s="212" t="s">
        <v>97</v>
      </c>
      <c r="H595" s="213">
        <v>10.734</v>
      </c>
      <c r="I595" s="214"/>
      <c r="J595" s="215">
        <f>ROUND(I595*H595,2)</f>
        <v>0</v>
      </c>
      <c r="K595" s="211" t="s">
        <v>248</v>
      </c>
      <c r="L595" s="47"/>
      <c r="M595" s="216" t="s">
        <v>19</v>
      </c>
      <c r="N595" s="217" t="s">
        <v>44</v>
      </c>
      <c r="O595" s="87"/>
      <c r="P595" s="218">
        <f>O595*H595</f>
        <v>0</v>
      </c>
      <c r="Q595" s="218">
        <v>0.0053800000000000002</v>
      </c>
      <c r="R595" s="218">
        <f>Q595*H595</f>
        <v>0.057748920000000002</v>
      </c>
      <c r="S595" s="218">
        <v>0</v>
      </c>
      <c r="T595" s="219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20" t="s">
        <v>354</v>
      </c>
      <c r="AT595" s="220" t="s">
        <v>245</v>
      </c>
      <c r="AU595" s="220" t="s">
        <v>83</v>
      </c>
      <c r="AY595" s="20" t="s">
        <v>243</v>
      </c>
      <c r="BE595" s="221">
        <f>IF(N595="základní",J595,0)</f>
        <v>0</v>
      </c>
      <c r="BF595" s="221">
        <f>IF(N595="snížená",J595,0)</f>
        <v>0</v>
      </c>
      <c r="BG595" s="221">
        <f>IF(N595="zákl. přenesená",J595,0)</f>
        <v>0</v>
      </c>
      <c r="BH595" s="221">
        <f>IF(N595="sníž. přenesená",J595,0)</f>
        <v>0</v>
      </c>
      <c r="BI595" s="221">
        <f>IF(N595="nulová",J595,0)</f>
        <v>0</v>
      </c>
      <c r="BJ595" s="20" t="s">
        <v>81</v>
      </c>
      <c r="BK595" s="221">
        <f>ROUND(I595*H595,2)</f>
        <v>0</v>
      </c>
      <c r="BL595" s="20" t="s">
        <v>354</v>
      </c>
      <c r="BM595" s="220" t="s">
        <v>943</v>
      </c>
    </row>
    <row r="596" s="2" customFormat="1">
      <c r="A596" s="41"/>
      <c r="B596" s="42"/>
      <c r="C596" s="43"/>
      <c r="D596" s="222" t="s">
        <v>251</v>
      </c>
      <c r="E596" s="43"/>
      <c r="F596" s="223" t="s">
        <v>944</v>
      </c>
      <c r="G596" s="43"/>
      <c r="H596" s="43"/>
      <c r="I596" s="224"/>
      <c r="J596" s="43"/>
      <c r="K596" s="43"/>
      <c r="L596" s="47"/>
      <c r="M596" s="225"/>
      <c r="N596" s="226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251</v>
      </c>
      <c r="AU596" s="20" t="s">
        <v>83</v>
      </c>
    </row>
    <row r="597" s="13" customFormat="1">
      <c r="A597" s="13"/>
      <c r="B597" s="227"/>
      <c r="C597" s="228"/>
      <c r="D597" s="229" t="s">
        <v>253</v>
      </c>
      <c r="E597" s="230" t="s">
        <v>19</v>
      </c>
      <c r="F597" s="231" t="s">
        <v>423</v>
      </c>
      <c r="G597" s="228"/>
      <c r="H597" s="230" t="s">
        <v>19</v>
      </c>
      <c r="I597" s="232"/>
      <c r="J597" s="228"/>
      <c r="K597" s="228"/>
      <c r="L597" s="233"/>
      <c r="M597" s="234"/>
      <c r="N597" s="235"/>
      <c r="O597" s="235"/>
      <c r="P597" s="235"/>
      <c r="Q597" s="235"/>
      <c r="R597" s="235"/>
      <c r="S597" s="235"/>
      <c r="T597" s="23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7" t="s">
        <v>253</v>
      </c>
      <c r="AU597" s="237" t="s">
        <v>83</v>
      </c>
      <c r="AV597" s="13" t="s">
        <v>81</v>
      </c>
      <c r="AW597" s="13" t="s">
        <v>34</v>
      </c>
      <c r="AX597" s="13" t="s">
        <v>73</v>
      </c>
      <c r="AY597" s="237" t="s">
        <v>243</v>
      </c>
    </row>
    <row r="598" s="14" customFormat="1">
      <c r="A598" s="14"/>
      <c r="B598" s="238"/>
      <c r="C598" s="239"/>
      <c r="D598" s="229" t="s">
        <v>253</v>
      </c>
      <c r="E598" s="240" t="s">
        <v>19</v>
      </c>
      <c r="F598" s="241" t="s">
        <v>945</v>
      </c>
      <c r="G598" s="239"/>
      <c r="H598" s="242">
        <v>2.4169999999999998</v>
      </c>
      <c r="I598" s="243"/>
      <c r="J598" s="239"/>
      <c r="K598" s="239"/>
      <c r="L598" s="244"/>
      <c r="M598" s="245"/>
      <c r="N598" s="246"/>
      <c r="O598" s="246"/>
      <c r="P598" s="246"/>
      <c r="Q598" s="246"/>
      <c r="R598" s="246"/>
      <c r="S598" s="246"/>
      <c r="T598" s="24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8" t="s">
        <v>253</v>
      </c>
      <c r="AU598" s="248" t="s">
        <v>83</v>
      </c>
      <c r="AV598" s="14" t="s">
        <v>83</v>
      </c>
      <c r="AW598" s="14" t="s">
        <v>34</v>
      </c>
      <c r="AX598" s="14" t="s">
        <v>73</v>
      </c>
      <c r="AY598" s="248" t="s">
        <v>243</v>
      </c>
    </row>
    <row r="599" s="13" customFormat="1">
      <c r="A599" s="13"/>
      <c r="B599" s="227"/>
      <c r="C599" s="228"/>
      <c r="D599" s="229" t="s">
        <v>253</v>
      </c>
      <c r="E599" s="230" t="s">
        <v>19</v>
      </c>
      <c r="F599" s="231" t="s">
        <v>582</v>
      </c>
      <c r="G599" s="228"/>
      <c r="H599" s="230" t="s">
        <v>19</v>
      </c>
      <c r="I599" s="232"/>
      <c r="J599" s="228"/>
      <c r="K599" s="228"/>
      <c r="L599" s="233"/>
      <c r="M599" s="234"/>
      <c r="N599" s="235"/>
      <c r="O599" s="235"/>
      <c r="P599" s="235"/>
      <c r="Q599" s="235"/>
      <c r="R599" s="235"/>
      <c r="S599" s="235"/>
      <c r="T599" s="23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7" t="s">
        <v>253</v>
      </c>
      <c r="AU599" s="237" t="s">
        <v>83</v>
      </c>
      <c r="AV599" s="13" t="s">
        <v>81</v>
      </c>
      <c r="AW599" s="13" t="s">
        <v>34</v>
      </c>
      <c r="AX599" s="13" t="s">
        <v>73</v>
      </c>
      <c r="AY599" s="237" t="s">
        <v>243</v>
      </c>
    </row>
    <row r="600" s="14" customFormat="1">
      <c r="A600" s="14"/>
      <c r="B600" s="238"/>
      <c r="C600" s="239"/>
      <c r="D600" s="229" t="s">
        <v>253</v>
      </c>
      <c r="E600" s="240" t="s">
        <v>19</v>
      </c>
      <c r="F600" s="241" t="s">
        <v>946</v>
      </c>
      <c r="G600" s="239"/>
      <c r="H600" s="242">
        <v>1.639</v>
      </c>
      <c r="I600" s="243"/>
      <c r="J600" s="239"/>
      <c r="K600" s="239"/>
      <c r="L600" s="244"/>
      <c r="M600" s="245"/>
      <c r="N600" s="246"/>
      <c r="O600" s="246"/>
      <c r="P600" s="246"/>
      <c r="Q600" s="246"/>
      <c r="R600" s="246"/>
      <c r="S600" s="246"/>
      <c r="T600" s="247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8" t="s">
        <v>253</v>
      </c>
      <c r="AU600" s="248" t="s">
        <v>83</v>
      </c>
      <c r="AV600" s="14" t="s">
        <v>83</v>
      </c>
      <c r="AW600" s="14" t="s">
        <v>34</v>
      </c>
      <c r="AX600" s="14" t="s">
        <v>73</v>
      </c>
      <c r="AY600" s="248" t="s">
        <v>243</v>
      </c>
    </row>
    <row r="601" s="13" customFormat="1">
      <c r="A601" s="13"/>
      <c r="B601" s="227"/>
      <c r="C601" s="228"/>
      <c r="D601" s="229" t="s">
        <v>253</v>
      </c>
      <c r="E601" s="230" t="s">
        <v>19</v>
      </c>
      <c r="F601" s="231" t="s">
        <v>426</v>
      </c>
      <c r="G601" s="228"/>
      <c r="H601" s="230" t="s">
        <v>19</v>
      </c>
      <c r="I601" s="232"/>
      <c r="J601" s="228"/>
      <c r="K601" s="228"/>
      <c r="L601" s="233"/>
      <c r="M601" s="234"/>
      <c r="N601" s="235"/>
      <c r="O601" s="235"/>
      <c r="P601" s="235"/>
      <c r="Q601" s="235"/>
      <c r="R601" s="235"/>
      <c r="S601" s="235"/>
      <c r="T601" s="23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7" t="s">
        <v>253</v>
      </c>
      <c r="AU601" s="237" t="s">
        <v>83</v>
      </c>
      <c r="AV601" s="13" t="s">
        <v>81</v>
      </c>
      <c r="AW601" s="13" t="s">
        <v>34</v>
      </c>
      <c r="AX601" s="13" t="s">
        <v>73</v>
      </c>
      <c r="AY601" s="237" t="s">
        <v>243</v>
      </c>
    </row>
    <row r="602" s="14" customFormat="1">
      <c r="A602" s="14"/>
      <c r="B602" s="238"/>
      <c r="C602" s="239"/>
      <c r="D602" s="229" t="s">
        <v>253</v>
      </c>
      <c r="E602" s="240" t="s">
        <v>19</v>
      </c>
      <c r="F602" s="241" t="s">
        <v>947</v>
      </c>
      <c r="G602" s="239"/>
      <c r="H602" s="242">
        <v>1.1810000000000001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8" t="s">
        <v>253</v>
      </c>
      <c r="AU602" s="248" t="s">
        <v>83</v>
      </c>
      <c r="AV602" s="14" t="s">
        <v>83</v>
      </c>
      <c r="AW602" s="14" t="s">
        <v>34</v>
      </c>
      <c r="AX602" s="14" t="s">
        <v>73</v>
      </c>
      <c r="AY602" s="248" t="s">
        <v>243</v>
      </c>
    </row>
    <row r="603" s="13" customFormat="1">
      <c r="A603" s="13"/>
      <c r="B603" s="227"/>
      <c r="C603" s="228"/>
      <c r="D603" s="229" t="s">
        <v>253</v>
      </c>
      <c r="E603" s="230" t="s">
        <v>19</v>
      </c>
      <c r="F603" s="231" t="s">
        <v>585</v>
      </c>
      <c r="G603" s="228"/>
      <c r="H603" s="230" t="s">
        <v>19</v>
      </c>
      <c r="I603" s="232"/>
      <c r="J603" s="228"/>
      <c r="K603" s="228"/>
      <c r="L603" s="233"/>
      <c r="M603" s="234"/>
      <c r="N603" s="235"/>
      <c r="O603" s="235"/>
      <c r="P603" s="235"/>
      <c r="Q603" s="235"/>
      <c r="R603" s="235"/>
      <c r="S603" s="235"/>
      <c r="T603" s="23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7" t="s">
        <v>253</v>
      </c>
      <c r="AU603" s="237" t="s">
        <v>83</v>
      </c>
      <c r="AV603" s="13" t="s">
        <v>81</v>
      </c>
      <c r="AW603" s="13" t="s">
        <v>34</v>
      </c>
      <c r="AX603" s="13" t="s">
        <v>73</v>
      </c>
      <c r="AY603" s="237" t="s">
        <v>243</v>
      </c>
    </row>
    <row r="604" s="14" customFormat="1">
      <c r="A604" s="14"/>
      <c r="B604" s="238"/>
      <c r="C604" s="239"/>
      <c r="D604" s="229" t="s">
        <v>253</v>
      </c>
      <c r="E604" s="240" t="s">
        <v>19</v>
      </c>
      <c r="F604" s="241" t="s">
        <v>948</v>
      </c>
      <c r="G604" s="239"/>
      <c r="H604" s="242">
        <v>1.6140000000000001</v>
      </c>
      <c r="I604" s="243"/>
      <c r="J604" s="239"/>
      <c r="K604" s="239"/>
      <c r="L604" s="244"/>
      <c r="M604" s="245"/>
      <c r="N604" s="246"/>
      <c r="O604" s="246"/>
      <c r="P604" s="246"/>
      <c r="Q604" s="246"/>
      <c r="R604" s="246"/>
      <c r="S604" s="246"/>
      <c r="T604" s="24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8" t="s">
        <v>253</v>
      </c>
      <c r="AU604" s="248" t="s">
        <v>83</v>
      </c>
      <c r="AV604" s="14" t="s">
        <v>83</v>
      </c>
      <c r="AW604" s="14" t="s">
        <v>34</v>
      </c>
      <c r="AX604" s="14" t="s">
        <v>73</v>
      </c>
      <c r="AY604" s="248" t="s">
        <v>243</v>
      </c>
    </row>
    <row r="605" s="13" customFormat="1">
      <c r="A605" s="13"/>
      <c r="B605" s="227"/>
      <c r="C605" s="228"/>
      <c r="D605" s="229" t="s">
        <v>253</v>
      </c>
      <c r="E605" s="230" t="s">
        <v>19</v>
      </c>
      <c r="F605" s="231" t="s">
        <v>428</v>
      </c>
      <c r="G605" s="228"/>
      <c r="H605" s="230" t="s">
        <v>19</v>
      </c>
      <c r="I605" s="232"/>
      <c r="J605" s="228"/>
      <c r="K605" s="228"/>
      <c r="L605" s="233"/>
      <c r="M605" s="234"/>
      <c r="N605" s="235"/>
      <c r="O605" s="235"/>
      <c r="P605" s="235"/>
      <c r="Q605" s="235"/>
      <c r="R605" s="235"/>
      <c r="S605" s="235"/>
      <c r="T605" s="23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7" t="s">
        <v>253</v>
      </c>
      <c r="AU605" s="237" t="s">
        <v>83</v>
      </c>
      <c r="AV605" s="13" t="s">
        <v>81</v>
      </c>
      <c r="AW605" s="13" t="s">
        <v>34</v>
      </c>
      <c r="AX605" s="13" t="s">
        <v>73</v>
      </c>
      <c r="AY605" s="237" t="s">
        <v>243</v>
      </c>
    </row>
    <row r="606" s="14" customFormat="1">
      <c r="A606" s="14"/>
      <c r="B606" s="238"/>
      <c r="C606" s="239"/>
      <c r="D606" s="229" t="s">
        <v>253</v>
      </c>
      <c r="E606" s="240" t="s">
        <v>19</v>
      </c>
      <c r="F606" s="241" t="s">
        <v>947</v>
      </c>
      <c r="G606" s="239"/>
      <c r="H606" s="242">
        <v>1.1810000000000001</v>
      </c>
      <c r="I606" s="243"/>
      <c r="J606" s="239"/>
      <c r="K606" s="239"/>
      <c r="L606" s="244"/>
      <c r="M606" s="245"/>
      <c r="N606" s="246"/>
      <c r="O606" s="246"/>
      <c r="P606" s="246"/>
      <c r="Q606" s="246"/>
      <c r="R606" s="246"/>
      <c r="S606" s="246"/>
      <c r="T606" s="24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8" t="s">
        <v>253</v>
      </c>
      <c r="AU606" s="248" t="s">
        <v>83</v>
      </c>
      <c r="AV606" s="14" t="s">
        <v>83</v>
      </c>
      <c r="AW606" s="14" t="s">
        <v>34</v>
      </c>
      <c r="AX606" s="14" t="s">
        <v>73</v>
      </c>
      <c r="AY606" s="248" t="s">
        <v>243</v>
      </c>
    </row>
    <row r="607" s="13" customFormat="1">
      <c r="A607" s="13"/>
      <c r="B607" s="227"/>
      <c r="C607" s="228"/>
      <c r="D607" s="229" t="s">
        <v>253</v>
      </c>
      <c r="E607" s="230" t="s">
        <v>19</v>
      </c>
      <c r="F607" s="231" t="s">
        <v>429</v>
      </c>
      <c r="G607" s="228"/>
      <c r="H607" s="230" t="s">
        <v>19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7" t="s">
        <v>253</v>
      </c>
      <c r="AU607" s="237" t="s">
        <v>83</v>
      </c>
      <c r="AV607" s="13" t="s">
        <v>81</v>
      </c>
      <c r="AW607" s="13" t="s">
        <v>34</v>
      </c>
      <c r="AX607" s="13" t="s">
        <v>73</v>
      </c>
      <c r="AY607" s="237" t="s">
        <v>243</v>
      </c>
    </row>
    <row r="608" s="14" customFormat="1">
      <c r="A608" s="14"/>
      <c r="B608" s="238"/>
      <c r="C608" s="239"/>
      <c r="D608" s="229" t="s">
        <v>253</v>
      </c>
      <c r="E608" s="240" t="s">
        <v>19</v>
      </c>
      <c r="F608" s="241" t="s">
        <v>949</v>
      </c>
      <c r="G608" s="239"/>
      <c r="H608" s="242">
        <v>2.702</v>
      </c>
      <c r="I608" s="243"/>
      <c r="J608" s="239"/>
      <c r="K608" s="239"/>
      <c r="L608" s="244"/>
      <c r="M608" s="245"/>
      <c r="N608" s="246"/>
      <c r="O608" s="246"/>
      <c r="P608" s="246"/>
      <c r="Q608" s="246"/>
      <c r="R608" s="246"/>
      <c r="S608" s="246"/>
      <c r="T608" s="24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8" t="s">
        <v>253</v>
      </c>
      <c r="AU608" s="248" t="s">
        <v>83</v>
      </c>
      <c r="AV608" s="14" t="s">
        <v>83</v>
      </c>
      <c r="AW608" s="14" t="s">
        <v>34</v>
      </c>
      <c r="AX608" s="14" t="s">
        <v>73</v>
      </c>
      <c r="AY608" s="248" t="s">
        <v>243</v>
      </c>
    </row>
    <row r="609" s="15" customFormat="1">
      <c r="A609" s="15"/>
      <c r="B609" s="249"/>
      <c r="C609" s="250"/>
      <c r="D609" s="229" t="s">
        <v>253</v>
      </c>
      <c r="E609" s="251" t="s">
        <v>120</v>
      </c>
      <c r="F609" s="252" t="s">
        <v>257</v>
      </c>
      <c r="G609" s="250"/>
      <c r="H609" s="253">
        <v>10.734</v>
      </c>
      <c r="I609" s="254"/>
      <c r="J609" s="250"/>
      <c r="K609" s="250"/>
      <c r="L609" s="255"/>
      <c r="M609" s="256"/>
      <c r="N609" s="257"/>
      <c r="O609" s="257"/>
      <c r="P609" s="257"/>
      <c r="Q609" s="257"/>
      <c r="R609" s="257"/>
      <c r="S609" s="257"/>
      <c r="T609" s="258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59" t="s">
        <v>253</v>
      </c>
      <c r="AU609" s="259" t="s">
        <v>83</v>
      </c>
      <c r="AV609" s="15" t="s">
        <v>258</v>
      </c>
      <c r="AW609" s="15" t="s">
        <v>34</v>
      </c>
      <c r="AX609" s="15" t="s">
        <v>73</v>
      </c>
      <c r="AY609" s="259" t="s">
        <v>243</v>
      </c>
    </row>
    <row r="610" s="16" customFormat="1">
      <c r="A610" s="16"/>
      <c r="B610" s="260"/>
      <c r="C610" s="261"/>
      <c r="D610" s="229" t="s">
        <v>253</v>
      </c>
      <c r="E610" s="262" t="s">
        <v>19</v>
      </c>
      <c r="F610" s="263" t="s">
        <v>259</v>
      </c>
      <c r="G610" s="261"/>
      <c r="H610" s="264">
        <v>10.734</v>
      </c>
      <c r="I610" s="265"/>
      <c r="J610" s="261"/>
      <c r="K610" s="261"/>
      <c r="L610" s="266"/>
      <c r="M610" s="267"/>
      <c r="N610" s="268"/>
      <c r="O610" s="268"/>
      <c r="P610" s="268"/>
      <c r="Q610" s="268"/>
      <c r="R610" s="268"/>
      <c r="S610" s="268"/>
      <c r="T610" s="269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T610" s="270" t="s">
        <v>253</v>
      </c>
      <c r="AU610" s="270" t="s">
        <v>83</v>
      </c>
      <c r="AV610" s="16" t="s">
        <v>249</v>
      </c>
      <c r="AW610" s="16" t="s">
        <v>34</v>
      </c>
      <c r="AX610" s="16" t="s">
        <v>81</v>
      </c>
      <c r="AY610" s="270" t="s">
        <v>243</v>
      </c>
    </row>
    <row r="611" s="2" customFormat="1" ht="33" customHeight="1">
      <c r="A611" s="41"/>
      <c r="B611" s="42"/>
      <c r="C611" s="271" t="s">
        <v>950</v>
      </c>
      <c r="D611" s="271" t="s">
        <v>136</v>
      </c>
      <c r="E611" s="272" t="s">
        <v>951</v>
      </c>
      <c r="F611" s="273" t="s">
        <v>952</v>
      </c>
      <c r="G611" s="274" t="s">
        <v>97</v>
      </c>
      <c r="H611" s="275">
        <v>12.988</v>
      </c>
      <c r="I611" s="276"/>
      <c r="J611" s="277">
        <f>ROUND(I611*H611,2)</f>
        <v>0</v>
      </c>
      <c r="K611" s="273" t="s">
        <v>248</v>
      </c>
      <c r="L611" s="278"/>
      <c r="M611" s="279" t="s">
        <v>19</v>
      </c>
      <c r="N611" s="280" t="s">
        <v>44</v>
      </c>
      <c r="O611" s="87"/>
      <c r="P611" s="218">
        <f>O611*H611</f>
        <v>0</v>
      </c>
      <c r="Q611" s="218">
        <v>0.021999999999999999</v>
      </c>
      <c r="R611" s="218">
        <f>Q611*H611</f>
        <v>0.28573599999999999</v>
      </c>
      <c r="S611" s="218">
        <v>0</v>
      </c>
      <c r="T611" s="219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20" t="s">
        <v>459</v>
      </c>
      <c r="AT611" s="220" t="s">
        <v>136</v>
      </c>
      <c r="AU611" s="220" t="s">
        <v>83</v>
      </c>
      <c r="AY611" s="20" t="s">
        <v>243</v>
      </c>
      <c r="BE611" s="221">
        <f>IF(N611="základní",J611,0)</f>
        <v>0</v>
      </c>
      <c r="BF611" s="221">
        <f>IF(N611="snížená",J611,0)</f>
        <v>0</v>
      </c>
      <c r="BG611" s="221">
        <f>IF(N611="zákl. přenesená",J611,0)</f>
        <v>0</v>
      </c>
      <c r="BH611" s="221">
        <f>IF(N611="sníž. přenesená",J611,0)</f>
        <v>0</v>
      </c>
      <c r="BI611" s="221">
        <f>IF(N611="nulová",J611,0)</f>
        <v>0</v>
      </c>
      <c r="BJ611" s="20" t="s">
        <v>81</v>
      </c>
      <c r="BK611" s="221">
        <f>ROUND(I611*H611,2)</f>
        <v>0</v>
      </c>
      <c r="BL611" s="20" t="s">
        <v>354</v>
      </c>
      <c r="BM611" s="220" t="s">
        <v>953</v>
      </c>
    </row>
    <row r="612" s="14" customFormat="1">
      <c r="A612" s="14"/>
      <c r="B612" s="238"/>
      <c r="C612" s="239"/>
      <c r="D612" s="229" t="s">
        <v>253</v>
      </c>
      <c r="E612" s="240" t="s">
        <v>19</v>
      </c>
      <c r="F612" s="241" t="s">
        <v>954</v>
      </c>
      <c r="G612" s="239"/>
      <c r="H612" s="242">
        <v>11.807</v>
      </c>
      <c r="I612" s="243"/>
      <c r="J612" s="239"/>
      <c r="K612" s="239"/>
      <c r="L612" s="244"/>
      <c r="M612" s="245"/>
      <c r="N612" s="246"/>
      <c r="O612" s="246"/>
      <c r="P612" s="246"/>
      <c r="Q612" s="246"/>
      <c r="R612" s="246"/>
      <c r="S612" s="246"/>
      <c r="T612" s="24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8" t="s">
        <v>253</v>
      </c>
      <c r="AU612" s="248" t="s">
        <v>83</v>
      </c>
      <c r="AV612" s="14" t="s">
        <v>83</v>
      </c>
      <c r="AW612" s="14" t="s">
        <v>34</v>
      </c>
      <c r="AX612" s="14" t="s">
        <v>81</v>
      </c>
      <c r="AY612" s="248" t="s">
        <v>243</v>
      </c>
    </row>
    <row r="613" s="14" customFormat="1">
      <c r="A613" s="14"/>
      <c r="B613" s="238"/>
      <c r="C613" s="239"/>
      <c r="D613" s="229" t="s">
        <v>253</v>
      </c>
      <c r="E613" s="239"/>
      <c r="F613" s="241" t="s">
        <v>955</v>
      </c>
      <c r="G613" s="239"/>
      <c r="H613" s="242">
        <v>12.988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8" t="s">
        <v>253</v>
      </c>
      <c r="AU613" s="248" t="s">
        <v>83</v>
      </c>
      <c r="AV613" s="14" t="s">
        <v>83</v>
      </c>
      <c r="AW613" s="14" t="s">
        <v>4</v>
      </c>
      <c r="AX613" s="14" t="s">
        <v>81</v>
      </c>
      <c r="AY613" s="248" t="s">
        <v>243</v>
      </c>
    </row>
    <row r="614" s="2" customFormat="1" ht="37.8" customHeight="1">
      <c r="A614" s="41"/>
      <c r="B614" s="42"/>
      <c r="C614" s="209" t="s">
        <v>956</v>
      </c>
      <c r="D614" s="209" t="s">
        <v>245</v>
      </c>
      <c r="E614" s="210" t="s">
        <v>957</v>
      </c>
      <c r="F614" s="211" t="s">
        <v>958</v>
      </c>
      <c r="G614" s="212" t="s">
        <v>97</v>
      </c>
      <c r="H614" s="213">
        <v>10.734</v>
      </c>
      <c r="I614" s="214"/>
      <c r="J614" s="215">
        <f>ROUND(I614*H614,2)</f>
        <v>0</v>
      </c>
      <c r="K614" s="211" t="s">
        <v>248</v>
      </c>
      <c r="L614" s="47"/>
      <c r="M614" s="216" t="s">
        <v>19</v>
      </c>
      <c r="N614" s="217" t="s">
        <v>44</v>
      </c>
      <c r="O614" s="87"/>
      <c r="P614" s="218">
        <f>O614*H614</f>
        <v>0</v>
      </c>
      <c r="Q614" s="218">
        <v>0</v>
      </c>
      <c r="R614" s="218">
        <f>Q614*H614</f>
        <v>0</v>
      </c>
      <c r="S614" s="218">
        <v>0</v>
      </c>
      <c r="T614" s="219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20" t="s">
        <v>354</v>
      </c>
      <c r="AT614" s="220" t="s">
        <v>245</v>
      </c>
      <c r="AU614" s="220" t="s">
        <v>83</v>
      </c>
      <c r="AY614" s="20" t="s">
        <v>243</v>
      </c>
      <c r="BE614" s="221">
        <f>IF(N614="základní",J614,0)</f>
        <v>0</v>
      </c>
      <c r="BF614" s="221">
        <f>IF(N614="snížená",J614,0)</f>
        <v>0</v>
      </c>
      <c r="BG614" s="221">
        <f>IF(N614="zákl. přenesená",J614,0)</f>
        <v>0</v>
      </c>
      <c r="BH614" s="221">
        <f>IF(N614="sníž. přenesená",J614,0)</f>
        <v>0</v>
      </c>
      <c r="BI614" s="221">
        <f>IF(N614="nulová",J614,0)</f>
        <v>0</v>
      </c>
      <c r="BJ614" s="20" t="s">
        <v>81</v>
      </c>
      <c r="BK614" s="221">
        <f>ROUND(I614*H614,2)</f>
        <v>0</v>
      </c>
      <c r="BL614" s="20" t="s">
        <v>354</v>
      </c>
      <c r="BM614" s="220" t="s">
        <v>959</v>
      </c>
    </row>
    <row r="615" s="2" customFormat="1">
      <c r="A615" s="41"/>
      <c r="B615" s="42"/>
      <c r="C615" s="43"/>
      <c r="D615" s="222" t="s">
        <v>251</v>
      </c>
      <c r="E615" s="43"/>
      <c r="F615" s="223" t="s">
        <v>960</v>
      </c>
      <c r="G615" s="43"/>
      <c r="H615" s="43"/>
      <c r="I615" s="224"/>
      <c r="J615" s="43"/>
      <c r="K615" s="43"/>
      <c r="L615" s="47"/>
      <c r="M615" s="225"/>
      <c r="N615" s="226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251</v>
      </c>
      <c r="AU615" s="20" t="s">
        <v>83</v>
      </c>
    </row>
    <row r="616" s="14" customFormat="1">
      <c r="A616" s="14"/>
      <c r="B616" s="238"/>
      <c r="C616" s="239"/>
      <c r="D616" s="229" t="s">
        <v>253</v>
      </c>
      <c r="E616" s="240" t="s">
        <v>19</v>
      </c>
      <c r="F616" s="241" t="s">
        <v>120</v>
      </c>
      <c r="G616" s="239"/>
      <c r="H616" s="242">
        <v>10.734</v>
      </c>
      <c r="I616" s="243"/>
      <c r="J616" s="239"/>
      <c r="K616" s="239"/>
      <c r="L616" s="244"/>
      <c r="M616" s="245"/>
      <c r="N616" s="246"/>
      <c r="O616" s="246"/>
      <c r="P616" s="246"/>
      <c r="Q616" s="246"/>
      <c r="R616" s="246"/>
      <c r="S616" s="246"/>
      <c r="T616" s="247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8" t="s">
        <v>253</v>
      </c>
      <c r="AU616" s="248" t="s">
        <v>83</v>
      </c>
      <c r="AV616" s="14" t="s">
        <v>83</v>
      </c>
      <c r="AW616" s="14" t="s">
        <v>34</v>
      </c>
      <c r="AX616" s="14" t="s">
        <v>81</v>
      </c>
      <c r="AY616" s="248" t="s">
        <v>243</v>
      </c>
    </row>
    <row r="617" s="2" customFormat="1" ht="37.8" customHeight="1">
      <c r="A617" s="41"/>
      <c r="B617" s="42"/>
      <c r="C617" s="209" t="s">
        <v>961</v>
      </c>
      <c r="D617" s="209" t="s">
        <v>245</v>
      </c>
      <c r="E617" s="210" t="s">
        <v>962</v>
      </c>
      <c r="F617" s="211" t="s">
        <v>963</v>
      </c>
      <c r="G617" s="212" t="s">
        <v>97</v>
      </c>
      <c r="H617" s="213">
        <v>10.734</v>
      </c>
      <c r="I617" s="214"/>
      <c r="J617" s="215">
        <f>ROUND(I617*H617,2)</f>
        <v>0</v>
      </c>
      <c r="K617" s="211" t="s">
        <v>248</v>
      </c>
      <c r="L617" s="47"/>
      <c r="M617" s="216" t="s">
        <v>19</v>
      </c>
      <c r="N617" s="217" t="s">
        <v>44</v>
      </c>
      <c r="O617" s="87"/>
      <c r="P617" s="218">
        <f>O617*H617</f>
        <v>0</v>
      </c>
      <c r="Q617" s="218">
        <v>0</v>
      </c>
      <c r="R617" s="218">
        <f>Q617*H617</f>
        <v>0</v>
      </c>
      <c r="S617" s="218">
        <v>0</v>
      </c>
      <c r="T617" s="219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20" t="s">
        <v>354</v>
      </c>
      <c r="AT617" s="220" t="s">
        <v>245</v>
      </c>
      <c r="AU617" s="220" t="s">
        <v>83</v>
      </c>
      <c r="AY617" s="20" t="s">
        <v>243</v>
      </c>
      <c r="BE617" s="221">
        <f>IF(N617="základní",J617,0)</f>
        <v>0</v>
      </c>
      <c r="BF617" s="221">
        <f>IF(N617="snížená",J617,0)</f>
        <v>0</v>
      </c>
      <c r="BG617" s="221">
        <f>IF(N617="zákl. přenesená",J617,0)</f>
        <v>0</v>
      </c>
      <c r="BH617" s="221">
        <f>IF(N617="sníž. přenesená",J617,0)</f>
        <v>0</v>
      </c>
      <c r="BI617" s="221">
        <f>IF(N617="nulová",J617,0)</f>
        <v>0</v>
      </c>
      <c r="BJ617" s="20" t="s">
        <v>81</v>
      </c>
      <c r="BK617" s="221">
        <f>ROUND(I617*H617,2)</f>
        <v>0</v>
      </c>
      <c r="BL617" s="20" t="s">
        <v>354</v>
      </c>
      <c r="BM617" s="220" t="s">
        <v>964</v>
      </c>
    </row>
    <row r="618" s="2" customFormat="1">
      <c r="A618" s="41"/>
      <c r="B618" s="42"/>
      <c r="C618" s="43"/>
      <c r="D618" s="222" t="s">
        <v>251</v>
      </c>
      <c r="E618" s="43"/>
      <c r="F618" s="223" t="s">
        <v>965</v>
      </c>
      <c r="G618" s="43"/>
      <c r="H618" s="43"/>
      <c r="I618" s="224"/>
      <c r="J618" s="43"/>
      <c r="K618" s="43"/>
      <c r="L618" s="47"/>
      <c r="M618" s="225"/>
      <c r="N618" s="226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251</v>
      </c>
      <c r="AU618" s="20" t="s">
        <v>83</v>
      </c>
    </row>
    <row r="619" s="14" customFormat="1">
      <c r="A619" s="14"/>
      <c r="B619" s="238"/>
      <c r="C619" s="239"/>
      <c r="D619" s="229" t="s">
        <v>253</v>
      </c>
      <c r="E619" s="240" t="s">
        <v>19</v>
      </c>
      <c r="F619" s="241" t="s">
        <v>120</v>
      </c>
      <c r="G619" s="239"/>
      <c r="H619" s="242">
        <v>10.734</v>
      </c>
      <c r="I619" s="243"/>
      <c r="J619" s="239"/>
      <c r="K619" s="239"/>
      <c r="L619" s="244"/>
      <c r="M619" s="245"/>
      <c r="N619" s="246"/>
      <c r="O619" s="246"/>
      <c r="P619" s="246"/>
      <c r="Q619" s="246"/>
      <c r="R619" s="246"/>
      <c r="S619" s="246"/>
      <c r="T619" s="24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8" t="s">
        <v>253</v>
      </c>
      <c r="AU619" s="248" t="s">
        <v>83</v>
      </c>
      <c r="AV619" s="14" t="s">
        <v>83</v>
      </c>
      <c r="AW619" s="14" t="s">
        <v>34</v>
      </c>
      <c r="AX619" s="14" t="s">
        <v>81</v>
      </c>
      <c r="AY619" s="248" t="s">
        <v>243</v>
      </c>
    </row>
    <row r="620" s="2" customFormat="1" ht="24.15" customHeight="1">
      <c r="A620" s="41"/>
      <c r="B620" s="42"/>
      <c r="C620" s="209" t="s">
        <v>966</v>
      </c>
      <c r="D620" s="209" t="s">
        <v>245</v>
      </c>
      <c r="E620" s="210" t="s">
        <v>967</v>
      </c>
      <c r="F620" s="211" t="s">
        <v>968</v>
      </c>
      <c r="G620" s="212" t="s">
        <v>501</v>
      </c>
      <c r="H620" s="213">
        <v>1</v>
      </c>
      <c r="I620" s="214"/>
      <c r="J620" s="215">
        <f>ROUND(I620*H620,2)</f>
        <v>0</v>
      </c>
      <c r="K620" s="211" t="s">
        <v>19</v>
      </c>
      <c r="L620" s="47"/>
      <c r="M620" s="216" t="s">
        <v>19</v>
      </c>
      <c r="N620" s="217" t="s">
        <v>44</v>
      </c>
      <c r="O620" s="87"/>
      <c r="P620" s="218">
        <f>O620*H620</f>
        <v>0</v>
      </c>
      <c r="Q620" s="218">
        <v>0</v>
      </c>
      <c r="R620" s="218">
        <f>Q620*H620</f>
        <v>0</v>
      </c>
      <c r="S620" s="218">
        <v>0</v>
      </c>
      <c r="T620" s="219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20" t="s">
        <v>354</v>
      </c>
      <c r="AT620" s="220" t="s">
        <v>245</v>
      </c>
      <c r="AU620" s="220" t="s">
        <v>83</v>
      </c>
      <c r="AY620" s="20" t="s">
        <v>243</v>
      </c>
      <c r="BE620" s="221">
        <f>IF(N620="základní",J620,0)</f>
        <v>0</v>
      </c>
      <c r="BF620" s="221">
        <f>IF(N620="snížená",J620,0)</f>
        <v>0</v>
      </c>
      <c r="BG620" s="221">
        <f>IF(N620="zákl. přenesená",J620,0)</f>
        <v>0</v>
      </c>
      <c r="BH620" s="221">
        <f>IF(N620="sníž. přenesená",J620,0)</f>
        <v>0</v>
      </c>
      <c r="BI620" s="221">
        <f>IF(N620="nulová",J620,0)</f>
        <v>0</v>
      </c>
      <c r="BJ620" s="20" t="s">
        <v>81</v>
      </c>
      <c r="BK620" s="221">
        <f>ROUND(I620*H620,2)</f>
        <v>0</v>
      </c>
      <c r="BL620" s="20" t="s">
        <v>354</v>
      </c>
      <c r="BM620" s="220" t="s">
        <v>969</v>
      </c>
    </row>
    <row r="621" s="2" customFormat="1" ht="49.05" customHeight="1">
      <c r="A621" s="41"/>
      <c r="B621" s="42"/>
      <c r="C621" s="209" t="s">
        <v>970</v>
      </c>
      <c r="D621" s="209" t="s">
        <v>245</v>
      </c>
      <c r="E621" s="210" t="s">
        <v>971</v>
      </c>
      <c r="F621" s="211" t="s">
        <v>972</v>
      </c>
      <c r="G621" s="212" t="s">
        <v>181</v>
      </c>
      <c r="H621" s="213">
        <v>0.441</v>
      </c>
      <c r="I621" s="214"/>
      <c r="J621" s="215">
        <f>ROUND(I621*H621,2)</f>
        <v>0</v>
      </c>
      <c r="K621" s="211" t="s">
        <v>248</v>
      </c>
      <c r="L621" s="47"/>
      <c r="M621" s="216" t="s">
        <v>19</v>
      </c>
      <c r="N621" s="217" t="s">
        <v>44</v>
      </c>
      <c r="O621" s="87"/>
      <c r="P621" s="218">
        <f>O621*H621</f>
        <v>0</v>
      </c>
      <c r="Q621" s="218">
        <v>0</v>
      </c>
      <c r="R621" s="218">
        <f>Q621*H621</f>
        <v>0</v>
      </c>
      <c r="S621" s="218">
        <v>0</v>
      </c>
      <c r="T621" s="219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20" t="s">
        <v>354</v>
      </c>
      <c r="AT621" s="220" t="s">
        <v>245</v>
      </c>
      <c r="AU621" s="220" t="s">
        <v>83</v>
      </c>
      <c r="AY621" s="20" t="s">
        <v>243</v>
      </c>
      <c r="BE621" s="221">
        <f>IF(N621="základní",J621,0)</f>
        <v>0</v>
      </c>
      <c r="BF621" s="221">
        <f>IF(N621="snížená",J621,0)</f>
        <v>0</v>
      </c>
      <c r="BG621" s="221">
        <f>IF(N621="zákl. přenesená",J621,0)</f>
        <v>0</v>
      </c>
      <c r="BH621" s="221">
        <f>IF(N621="sníž. přenesená",J621,0)</f>
        <v>0</v>
      </c>
      <c r="BI621" s="221">
        <f>IF(N621="nulová",J621,0)</f>
        <v>0</v>
      </c>
      <c r="BJ621" s="20" t="s">
        <v>81</v>
      </c>
      <c r="BK621" s="221">
        <f>ROUND(I621*H621,2)</f>
        <v>0</v>
      </c>
      <c r="BL621" s="20" t="s">
        <v>354</v>
      </c>
      <c r="BM621" s="220" t="s">
        <v>973</v>
      </c>
    </row>
    <row r="622" s="2" customFormat="1">
      <c r="A622" s="41"/>
      <c r="B622" s="42"/>
      <c r="C622" s="43"/>
      <c r="D622" s="222" t="s">
        <v>251</v>
      </c>
      <c r="E622" s="43"/>
      <c r="F622" s="223" t="s">
        <v>974</v>
      </c>
      <c r="G622" s="43"/>
      <c r="H622" s="43"/>
      <c r="I622" s="224"/>
      <c r="J622" s="43"/>
      <c r="K622" s="43"/>
      <c r="L622" s="47"/>
      <c r="M622" s="225"/>
      <c r="N622" s="226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251</v>
      </c>
      <c r="AU622" s="20" t="s">
        <v>83</v>
      </c>
    </row>
    <row r="623" s="12" customFormat="1" ht="22.8" customHeight="1">
      <c r="A623" s="12"/>
      <c r="B623" s="193"/>
      <c r="C623" s="194"/>
      <c r="D623" s="195" t="s">
        <v>72</v>
      </c>
      <c r="E623" s="207" t="s">
        <v>975</v>
      </c>
      <c r="F623" s="207" t="s">
        <v>976</v>
      </c>
      <c r="G623" s="194"/>
      <c r="H623" s="194"/>
      <c r="I623" s="197"/>
      <c r="J623" s="208">
        <f>BK623</f>
        <v>0</v>
      </c>
      <c r="K623" s="194"/>
      <c r="L623" s="199"/>
      <c r="M623" s="200"/>
      <c r="N623" s="201"/>
      <c r="O623" s="201"/>
      <c r="P623" s="202">
        <f>SUM(P624:P697)</f>
        <v>0</v>
      </c>
      <c r="Q623" s="201"/>
      <c r="R623" s="202">
        <f>SUM(R624:R697)</f>
        <v>1.0898349599999997</v>
      </c>
      <c r="S623" s="201"/>
      <c r="T623" s="203">
        <f>SUM(T624:T697)</f>
        <v>1.5892143999999999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04" t="s">
        <v>83</v>
      </c>
      <c r="AT623" s="205" t="s">
        <v>72</v>
      </c>
      <c r="AU623" s="205" t="s">
        <v>81</v>
      </c>
      <c r="AY623" s="204" t="s">
        <v>243</v>
      </c>
      <c r="BK623" s="206">
        <f>SUM(BK624:BK697)</f>
        <v>0</v>
      </c>
    </row>
    <row r="624" s="2" customFormat="1" ht="24.15" customHeight="1">
      <c r="A624" s="41"/>
      <c r="B624" s="42"/>
      <c r="C624" s="209" t="s">
        <v>977</v>
      </c>
      <c r="D624" s="209" t="s">
        <v>245</v>
      </c>
      <c r="E624" s="210" t="s">
        <v>978</v>
      </c>
      <c r="F624" s="211" t="s">
        <v>979</v>
      </c>
      <c r="G624" s="212" t="s">
        <v>97</v>
      </c>
      <c r="H624" s="213">
        <v>56.539999999999999</v>
      </c>
      <c r="I624" s="214"/>
      <c r="J624" s="215">
        <f>ROUND(I624*H624,2)</f>
        <v>0</v>
      </c>
      <c r="K624" s="211" t="s">
        <v>248</v>
      </c>
      <c r="L624" s="47"/>
      <c r="M624" s="216" t="s">
        <v>19</v>
      </c>
      <c r="N624" s="217" t="s">
        <v>44</v>
      </c>
      <c r="O624" s="87"/>
      <c r="P624" s="218">
        <f>O624*H624</f>
        <v>0</v>
      </c>
      <c r="Q624" s="218">
        <v>0.00029999999999999997</v>
      </c>
      <c r="R624" s="218">
        <f>Q624*H624</f>
        <v>0.016961999999999998</v>
      </c>
      <c r="S624" s="218">
        <v>0</v>
      </c>
      <c r="T624" s="219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20" t="s">
        <v>354</v>
      </c>
      <c r="AT624" s="220" t="s">
        <v>245</v>
      </c>
      <c r="AU624" s="220" t="s">
        <v>83</v>
      </c>
      <c r="AY624" s="20" t="s">
        <v>243</v>
      </c>
      <c r="BE624" s="221">
        <f>IF(N624="základní",J624,0)</f>
        <v>0</v>
      </c>
      <c r="BF624" s="221">
        <f>IF(N624="snížená",J624,0)</f>
        <v>0</v>
      </c>
      <c r="BG624" s="221">
        <f>IF(N624="zákl. přenesená",J624,0)</f>
        <v>0</v>
      </c>
      <c r="BH624" s="221">
        <f>IF(N624="sníž. přenesená",J624,0)</f>
        <v>0</v>
      </c>
      <c r="BI624" s="221">
        <f>IF(N624="nulová",J624,0)</f>
        <v>0</v>
      </c>
      <c r="BJ624" s="20" t="s">
        <v>81</v>
      </c>
      <c r="BK624" s="221">
        <f>ROUND(I624*H624,2)</f>
        <v>0</v>
      </c>
      <c r="BL624" s="20" t="s">
        <v>354</v>
      </c>
      <c r="BM624" s="220" t="s">
        <v>980</v>
      </c>
    </row>
    <row r="625" s="2" customFormat="1">
      <c r="A625" s="41"/>
      <c r="B625" s="42"/>
      <c r="C625" s="43"/>
      <c r="D625" s="222" t="s">
        <v>251</v>
      </c>
      <c r="E625" s="43"/>
      <c r="F625" s="223" t="s">
        <v>981</v>
      </c>
      <c r="G625" s="43"/>
      <c r="H625" s="43"/>
      <c r="I625" s="224"/>
      <c r="J625" s="43"/>
      <c r="K625" s="43"/>
      <c r="L625" s="47"/>
      <c r="M625" s="225"/>
      <c r="N625" s="226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251</v>
      </c>
      <c r="AU625" s="20" t="s">
        <v>83</v>
      </c>
    </row>
    <row r="626" s="14" customFormat="1">
      <c r="A626" s="14"/>
      <c r="B626" s="238"/>
      <c r="C626" s="239"/>
      <c r="D626" s="229" t="s">
        <v>253</v>
      </c>
      <c r="E626" s="240" t="s">
        <v>19</v>
      </c>
      <c r="F626" s="241" t="s">
        <v>123</v>
      </c>
      <c r="G626" s="239"/>
      <c r="H626" s="242">
        <v>56.539999999999999</v>
      </c>
      <c r="I626" s="243"/>
      <c r="J626" s="239"/>
      <c r="K626" s="239"/>
      <c r="L626" s="244"/>
      <c r="M626" s="245"/>
      <c r="N626" s="246"/>
      <c r="O626" s="246"/>
      <c r="P626" s="246"/>
      <c r="Q626" s="246"/>
      <c r="R626" s="246"/>
      <c r="S626" s="246"/>
      <c r="T626" s="247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8" t="s">
        <v>253</v>
      </c>
      <c r="AU626" s="248" t="s">
        <v>83</v>
      </c>
      <c r="AV626" s="14" t="s">
        <v>83</v>
      </c>
      <c r="AW626" s="14" t="s">
        <v>34</v>
      </c>
      <c r="AX626" s="14" t="s">
        <v>81</v>
      </c>
      <c r="AY626" s="248" t="s">
        <v>243</v>
      </c>
    </row>
    <row r="627" s="2" customFormat="1" ht="37.8" customHeight="1">
      <c r="A627" s="41"/>
      <c r="B627" s="42"/>
      <c r="C627" s="209" t="s">
        <v>982</v>
      </c>
      <c r="D627" s="209" t="s">
        <v>245</v>
      </c>
      <c r="E627" s="210" t="s">
        <v>983</v>
      </c>
      <c r="F627" s="211" t="s">
        <v>984</v>
      </c>
      <c r="G627" s="212" t="s">
        <v>97</v>
      </c>
      <c r="H627" s="213">
        <v>56.539999999999999</v>
      </c>
      <c r="I627" s="214"/>
      <c r="J627" s="215">
        <f>ROUND(I627*H627,2)</f>
        <v>0</v>
      </c>
      <c r="K627" s="211" t="s">
        <v>248</v>
      </c>
      <c r="L627" s="47"/>
      <c r="M627" s="216" t="s">
        <v>19</v>
      </c>
      <c r="N627" s="217" t="s">
        <v>44</v>
      </c>
      <c r="O627" s="87"/>
      <c r="P627" s="218">
        <f>O627*H627</f>
        <v>0</v>
      </c>
      <c r="Q627" s="218">
        <v>0.0053800000000000002</v>
      </c>
      <c r="R627" s="218">
        <f>Q627*H627</f>
        <v>0.30418519999999999</v>
      </c>
      <c r="S627" s="218">
        <v>0</v>
      </c>
      <c r="T627" s="219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20" t="s">
        <v>354</v>
      </c>
      <c r="AT627" s="220" t="s">
        <v>245</v>
      </c>
      <c r="AU627" s="220" t="s">
        <v>83</v>
      </c>
      <c r="AY627" s="20" t="s">
        <v>243</v>
      </c>
      <c r="BE627" s="221">
        <f>IF(N627="základní",J627,0)</f>
        <v>0</v>
      </c>
      <c r="BF627" s="221">
        <f>IF(N627="snížená",J627,0)</f>
        <v>0</v>
      </c>
      <c r="BG627" s="221">
        <f>IF(N627="zákl. přenesená",J627,0)</f>
        <v>0</v>
      </c>
      <c r="BH627" s="221">
        <f>IF(N627="sníž. přenesená",J627,0)</f>
        <v>0</v>
      </c>
      <c r="BI627" s="221">
        <f>IF(N627="nulová",J627,0)</f>
        <v>0</v>
      </c>
      <c r="BJ627" s="20" t="s">
        <v>81</v>
      </c>
      <c r="BK627" s="221">
        <f>ROUND(I627*H627,2)</f>
        <v>0</v>
      </c>
      <c r="BL627" s="20" t="s">
        <v>354</v>
      </c>
      <c r="BM627" s="220" t="s">
        <v>985</v>
      </c>
    </row>
    <row r="628" s="2" customFormat="1">
      <c r="A628" s="41"/>
      <c r="B628" s="42"/>
      <c r="C628" s="43"/>
      <c r="D628" s="222" t="s">
        <v>251</v>
      </c>
      <c r="E628" s="43"/>
      <c r="F628" s="223" t="s">
        <v>986</v>
      </c>
      <c r="G628" s="43"/>
      <c r="H628" s="43"/>
      <c r="I628" s="224"/>
      <c r="J628" s="43"/>
      <c r="K628" s="43"/>
      <c r="L628" s="47"/>
      <c r="M628" s="225"/>
      <c r="N628" s="226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251</v>
      </c>
      <c r="AU628" s="20" t="s">
        <v>83</v>
      </c>
    </row>
    <row r="629" s="13" customFormat="1">
      <c r="A629" s="13"/>
      <c r="B629" s="227"/>
      <c r="C629" s="228"/>
      <c r="D629" s="229" t="s">
        <v>253</v>
      </c>
      <c r="E629" s="230" t="s">
        <v>19</v>
      </c>
      <c r="F629" s="231" t="s">
        <v>423</v>
      </c>
      <c r="G629" s="228"/>
      <c r="H629" s="230" t="s">
        <v>19</v>
      </c>
      <c r="I629" s="232"/>
      <c r="J629" s="228"/>
      <c r="K629" s="228"/>
      <c r="L629" s="233"/>
      <c r="M629" s="234"/>
      <c r="N629" s="235"/>
      <c r="O629" s="235"/>
      <c r="P629" s="235"/>
      <c r="Q629" s="235"/>
      <c r="R629" s="235"/>
      <c r="S629" s="235"/>
      <c r="T629" s="23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7" t="s">
        <v>253</v>
      </c>
      <c r="AU629" s="237" t="s">
        <v>83</v>
      </c>
      <c r="AV629" s="13" t="s">
        <v>81</v>
      </c>
      <c r="AW629" s="13" t="s">
        <v>34</v>
      </c>
      <c r="AX629" s="13" t="s">
        <v>73</v>
      </c>
      <c r="AY629" s="237" t="s">
        <v>243</v>
      </c>
    </row>
    <row r="630" s="14" customFormat="1">
      <c r="A630" s="14"/>
      <c r="B630" s="238"/>
      <c r="C630" s="239"/>
      <c r="D630" s="229" t="s">
        <v>253</v>
      </c>
      <c r="E630" s="240" t="s">
        <v>19</v>
      </c>
      <c r="F630" s="241" t="s">
        <v>987</v>
      </c>
      <c r="G630" s="239"/>
      <c r="H630" s="242">
        <v>13.74</v>
      </c>
      <c r="I630" s="243"/>
      <c r="J630" s="239"/>
      <c r="K630" s="239"/>
      <c r="L630" s="244"/>
      <c r="M630" s="245"/>
      <c r="N630" s="246"/>
      <c r="O630" s="246"/>
      <c r="P630" s="246"/>
      <c r="Q630" s="246"/>
      <c r="R630" s="246"/>
      <c r="S630" s="246"/>
      <c r="T630" s="247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8" t="s">
        <v>253</v>
      </c>
      <c r="AU630" s="248" t="s">
        <v>83</v>
      </c>
      <c r="AV630" s="14" t="s">
        <v>83</v>
      </c>
      <c r="AW630" s="14" t="s">
        <v>34</v>
      </c>
      <c r="AX630" s="14" t="s">
        <v>73</v>
      </c>
      <c r="AY630" s="248" t="s">
        <v>243</v>
      </c>
    </row>
    <row r="631" s="14" customFormat="1">
      <c r="A631" s="14"/>
      <c r="B631" s="238"/>
      <c r="C631" s="239"/>
      <c r="D631" s="229" t="s">
        <v>253</v>
      </c>
      <c r="E631" s="240" t="s">
        <v>19</v>
      </c>
      <c r="F631" s="241" t="s">
        <v>425</v>
      </c>
      <c r="G631" s="239"/>
      <c r="H631" s="242">
        <v>-2.7450000000000001</v>
      </c>
      <c r="I631" s="243"/>
      <c r="J631" s="239"/>
      <c r="K631" s="239"/>
      <c r="L631" s="244"/>
      <c r="M631" s="245"/>
      <c r="N631" s="246"/>
      <c r="O631" s="246"/>
      <c r="P631" s="246"/>
      <c r="Q631" s="246"/>
      <c r="R631" s="246"/>
      <c r="S631" s="246"/>
      <c r="T631" s="247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8" t="s">
        <v>253</v>
      </c>
      <c r="AU631" s="248" t="s">
        <v>83</v>
      </c>
      <c r="AV631" s="14" t="s">
        <v>83</v>
      </c>
      <c r="AW631" s="14" t="s">
        <v>34</v>
      </c>
      <c r="AX631" s="14" t="s">
        <v>73</v>
      </c>
      <c r="AY631" s="248" t="s">
        <v>243</v>
      </c>
    </row>
    <row r="632" s="13" customFormat="1">
      <c r="A632" s="13"/>
      <c r="B632" s="227"/>
      <c r="C632" s="228"/>
      <c r="D632" s="229" t="s">
        <v>253</v>
      </c>
      <c r="E632" s="230" t="s">
        <v>19</v>
      </c>
      <c r="F632" s="231" t="s">
        <v>582</v>
      </c>
      <c r="G632" s="228"/>
      <c r="H632" s="230" t="s">
        <v>19</v>
      </c>
      <c r="I632" s="232"/>
      <c r="J632" s="228"/>
      <c r="K632" s="228"/>
      <c r="L632" s="233"/>
      <c r="M632" s="234"/>
      <c r="N632" s="235"/>
      <c r="O632" s="235"/>
      <c r="P632" s="235"/>
      <c r="Q632" s="235"/>
      <c r="R632" s="235"/>
      <c r="S632" s="235"/>
      <c r="T632" s="23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7" t="s">
        <v>253</v>
      </c>
      <c r="AU632" s="237" t="s">
        <v>83</v>
      </c>
      <c r="AV632" s="13" t="s">
        <v>81</v>
      </c>
      <c r="AW632" s="13" t="s">
        <v>34</v>
      </c>
      <c r="AX632" s="13" t="s">
        <v>73</v>
      </c>
      <c r="AY632" s="237" t="s">
        <v>243</v>
      </c>
    </row>
    <row r="633" s="14" customFormat="1">
      <c r="A633" s="14"/>
      <c r="B633" s="238"/>
      <c r="C633" s="239"/>
      <c r="D633" s="229" t="s">
        <v>253</v>
      </c>
      <c r="E633" s="240" t="s">
        <v>19</v>
      </c>
      <c r="F633" s="241" t="s">
        <v>988</v>
      </c>
      <c r="G633" s="239"/>
      <c r="H633" s="242">
        <v>9.0210000000000008</v>
      </c>
      <c r="I633" s="243"/>
      <c r="J633" s="239"/>
      <c r="K633" s="239"/>
      <c r="L633" s="244"/>
      <c r="M633" s="245"/>
      <c r="N633" s="246"/>
      <c r="O633" s="246"/>
      <c r="P633" s="246"/>
      <c r="Q633" s="246"/>
      <c r="R633" s="246"/>
      <c r="S633" s="246"/>
      <c r="T633" s="24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8" t="s">
        <v>253</v>
      </c>
      <c r="AU633" s="248" t="s">
        <v>83</v>
      </c>
      <c r="AV633" s="14" t="s">
        <v>83</v>
      </c>
      <c r="AW633" s="14" t="s">
        <v>34</v>
      </c>
      <c r="AX633" s="14" t="s">
        <v>73</v>
      </c>
      <c r="AY633" s="248" t="s">
        <v>243</v>
      </c>
    </row>
    <row r="634" s="13" customFormat="1">
      <c r="A634" s="13"/>
      <c r="B634" s="227"/>
      <c r="C634" s="228"/>
      <c r="D634" s="229" t="s">
        <v>253</v>
      </c>
      <c r="E634" s="230" t="s">
        <v>19</v>
      </c>
      <c r="F634" s="231" t="s">
        <v>426</v>
      </c>
      <c r="G634" s="228"/>
      <c r="H634" s="230" t="s">
        <v>19</v>
      </c>
      <c r="I634" s="232"/>
      <c r="J634" s="228"/>
      <c r="K634" s="228"/>
      <c r="L634" s="233"/>
      <c r="M634" s="234"/>
      <c r="N634" s="235"/>
      <c r="O634" s="235"/>
      <c r="P634" s="235"/>
      <c r="Q634" s="235"/>
      <c r="R634" s="235"/>
      <c r="S634" s="235"/>
      <c r="T634" s="23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7" t="s">
        <v>253</v>
      </c>
      <c r="AU634" s="237" t="s">
        <v>83</v>
      </c>
      <c r="AV634" s="13" t="s">
        <v>81</v>
      </c>
      <c r="AW634" s="13" t="s">
        <v>34</v>
      </c>
      <c r="AX634" s="13" t="s">
        <v>73</v>
      </c>
      <c r="AY634" s="237" t="s">
        <v>243</v>
      </c>
    </row>
    <row r="635" s="14" customFormat="1">
      <c r="A635" s="14"/>
      <c r="B635" s="238"/>
      <c r="C635" s="239"/>
      <c r="D635" s="229" t="s">
        <v>253</v>
      </c>
      <c r="E635" s="240" t="s">
        <v>19</v>
      </c>
      <c r="F635" s="241" t="s">
        <v>989</v>
      </c>
      <c r="G635" s="239"/>
      <c r="H635" s="242">
        <v>7.5209999999999999</v>
      </c>
      <c r="I635" s="243"/>
      <c r="J635" s="239"/>
      <c r="K635" s="239"/>
      <c r="L635" s="244"/>
      <c r="M635" s="245"/>
      <c r="N635" s="246"/>
      <c r="O635" s="246"/>
      <c r="P635" s="246"/>
      <c r="Q635" s="246"/>
      <c r="R635" s="246"/>
      <c r="S635" s="246"/>
      <c r="T635" s="24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8" t="s">
        <v>253</v>
      </c>
      <c r="AU635" s="248" t="s">
        <v>83</v>
      </c>
      <c r="AV635" s="14" t="s">
        <v>83</v>
      </c>
      <c r="AW635" s="14" t="s">
        <v>34</v>
      </c>
      <c r="AX635" s="14" t="s">
        <v>73</v>
      </c>
      <c r="AY635" s="248" t="s">
        <v>243</v>
      </c>
    </row>
    <row r="636" s="13" customFormat="1">
      <c r="A636" s="13"/>
      <c r="B636" s="227"/>
      <c r="C636" s="228"/>
      <c r="D636" s="229" t="s">
        <v>253</v>
      </c>
      <c r="E636" s="230" t="s">
        <v>19</v>
      </c>
      <c r="F636" s="231" t="s">
        <v>585</v>
      </c>
      <c r="G636" s="228"/>
      <c r="H636" s="230" t="s">
        <v>19</v>
      </c>
      <c r="I636" s="232"/>
      <c r="J636" s="228"/>
      <c r="K636" s="228"/>
      <c r="L636" s="233"/>
      <c r="M636" s="234"/>
      <c r="N636" s="235"/>
      <c r="O636" s="235"/>
      <c r="P636" s="235"/>
      <c r="Q636" s="235"/>
      <c r="R636" s="235"/>
      <c r="S636" s="235"/>
      <c r="T636" s="23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7" t="s">
        <v>253</v>
      </c>
      <c r="AU636" s="237" t="s">
        <v>83</v>
      </c>
      <c r="AV636" s="13" t="s">
        <v>81</v>
      </c>
      <c r="AW636" s="13" t="s">
        <v>34</v>
      </c>
      <c r="AX636" s="13" t="s">
        <v>73</v>
      </c>
      <c r="AY636" s="237" t="s">
        <v>243</v>
      </c>
    </row>
    <row r="637" s="14" customFormat="1">
      <c r="A637" s="14"/>
      <c r="B637" s="238"/>
      <c r="C637" s="239"/>
      <c r="D637" s="229" t="s">
        <v>253</v>
      </c>
      <c r="E637" s="240" t="s">
        <v>19</v>
      </c>
      <c r="F637" s="241" t="s">
        <v>988</v>
      </c>
      <c r="G637" s="239"/>
      <c r="H637" s="242">
        <v>9.0210000000000008</v>
      </c>
      <c r="I637" s="243"/>
      <c r="J637" s="239"/>
      <c r="K637" s="239"/>
      <c r="L637" s="244"/>
      <c r="M637" s="245"/>
      <c r="N637" s="246"/>
      <c r="O637" s="246"/>
      <c r="P637" s="246"/>
      <c r="Q637" s="246"/>
      <c r="R637" s="246"/>
      <c r="S637" s="246"/>
      <c r="T637" s="24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8" t="s">
        <v>253</v>
      </c>
      <c r="AU637" s="248" t="s">
        <v>83</v>
      </c>
      <c r="AV637" s="14" t="s">
        <v>83</v>
      </c>
      <c r="AW637" s="14" t="s">
        <v>34</v>
      </c>
      <c r="AX637" s="14" t="s">
        <v>73</v>
      </c>
      <c r="AY637" s="248" t="s">
        <v>243</v>
      </c>
    </row>
    <row r="638" s="13" customFormat="1">
      <c r="A638" s="13"/>
      <c r="B638" s="227"/>
      <c r="C638" s="228"/>
      <c r="D638" s="229" t="s">
        <v>253</v>
      </c>
      <c r="E638" s="230" t="s">
        <v>19</v>
      </c>
      <c r="F638" s="231" t="s">
        <v>428</v>
      </c>
      <c r="G638" s="228"/>
      <c r="H638" s="230" t="s">
        <v>19</v>
      </c>
      <c r="I638" s="232"/>
      <c r="J638" s="228"/>
      <c r="K638" s="228"/>
      <c r="L638" s="233"/>
      <c r="M638" s="234"/>
      <c r="N638" s="235"/>
      <c r="O638" s="235"/>
      <c r="P638" s="235"/>
      <c r="Q638" s="235"/>
      <c r="R638" s="235"/>
      <c r="S638" s="235"/>
      <c r="T638" s="23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7" t="s">
        <v>253</v>
      </c>
      <c r="AU638" s="237" t="s">
        <v>83</v>
      </c>
      <c r="AV638" s="13" t="s">
        <v>81</v>
      </c>
      <c r="AW638" s="13" t="s">
        <v>34</v>
      </c>
      <c r="AX638" s="13" t="s">
        <v>73</v>
      </c>
      <c r="AY638" s="237" t="s">
        <v>243</v>
      </c>
    </row>
    <row r="639" s="14" customFormat="1">
      <c r="A639" s="14"/>
      <c r="B639" s="238"/>
      <c r="C639" s="239"/>
      <c r="D639" s="229" t="s">
        <v>253</v>
      </c>
      <c r="E639" s="240" t="s">
        <v>19</v>
      </c>
      <c r="F639" s="241" t="s">
        <v>989</v>
      </c>
      <c r="G639" s="239"/>
      <c r="H639" s="242">
        <v>7.5209999999999999</v>
      </c>
      <c r="I639" s="243"/>
      <c r="J639" s="239"/>
      <c r="K639" s="239"/>
      <c r="L639" s="244"/>
      <c r="M639" s="245"/>
      <c r="N639" s="246"/>
      <c r="O639" s="246"/>
      <c r="P639" s="246"/>
      <c r="Q639" s="246"/>
      <c r="R639" s="246"/>
      <c r="S639" s="246"/>
      <c r="T639" s="24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8" t="s">
        <v>253</v>
      </c>
      <c r="AU639" s="248" t="s">
        <v>83</v>
      </c>
      <c r="AV639" s="14" t="s">
        <v>83</v>
      </c>
      <c r="AW639" s="14" t="s">
        <v>34</v>
      </c>
      <c r="AX639" s="14" t="s">
        <v>73</v>
      </c>
      <c r="AY639" s="248" t="s">
        <v>243</v>
      </c>
    </row>
    <row r="640" s="13" customFormat="1">
      <c r="A640" s="13"/>
      <c r="B640" s="227"/>
      <c r="C640" s="228"/>
      <c r="D640" s="229" t="s">
        <v>253</v>
      </c>
      <c r="E640" s="230" t="s">
        <v>19</v>
      </c>
      <c r="F640" s="231" t="s">
        <v>429</v>
      </c>
      <c r="G640" s="228"/>
      <c r="H640" s="230" t="s">
        <v>19</v>
      </c>
      <c r="I640" s="232"/>
      <c r="J640" s="228"/>
      <c r="K640" s="228"/>
      <c r="L640" s="233"/>
      <c r="M640" s="234"/>
      <c r="N640" s="235"/>
      <c r="O640" s="235"/>
      <c r="P640" s="235"/>
      <c r="Q640" s="235"/>
      <c r="R640" s="235"/>
      <c r="S640" s="235"/>
      <c r="T640" s="23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7" t="s">
        <v>253</v>
      </c>
      <c r="AU640" s="237" t="s">
        <v>83</v>
      </c>
      <c r="AV640" s="13" t="s">
        <v>81</v>
      </c>
      <c r="AW640" s="13" t="s">
        <v>34</v>
      </c>
      <c r="AX640" s="13" t="s">
        <v>73</v>
      </c>
      <c r="AY640" s="237" t="s">
        <v>243</v>
      </c>
    </row>
    <row r="641" s="14" customFormat="1">
      <c r="A641" s="14"/>
      <c r="B641" s="238"/>
      <c r="C641" s="239"/>
      <c r="D641" s="229" t="s">
        <v>253</v>
      </c>
      <c r="E641" s="240" t="s">
        <v>19</v>
      </c>
      <c r="F641" s="241" t="s">
        <v>990</v>
      </c>
      <c r="G641" s="239"/>
      <c r="H641" s="242">
        <v>12.461</v>
      </c>
      <c r="I641" s="243"/>
      <c r="J641" s="239"/>
      <c r="K641" s="239"/>
      <c r="L641" s="244"/>
      <c r="M641" s="245"/>
      <c r="N641" s="246"/>
      <c r="O641" s="246"/>
      <c r="P641" s="246"/>
      <c r="Q641" s="246"/>
      <c r="R641" s="246"/>
      <c r="S641" s="246"/>
      <c r="T641" s="24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8" t="s">
        <v>253</v>
      </c>
      <c r="AU641" s="248" t="s">
        <v>83</v>
      </c>
      <c r="AV641" s="14" t="s">
        <v>83</v>
      </c>
      <c r="AW641" s="14" t="s">
        <v>34</v>
      </c>
      <c r="AX641" s="14" t="s">
        <v>73</v>
      </c>
      <c r="AY641" s="248" t="s">
        <v>243</v>
      </c>
    </row>
    <row r="642" s="15" customFormat="1">
      <c r="A642" s="15"/>
      <c r="B642" s="249"/>
      <c r="C642" s="250"/>
      <c r="D642" s="229" t="s">
        <v>253</v>
      </c>
      <c r="E642" s="251" t="s">
        <v>123</v>
      </c>
      <c r="F642" s="252" t="s">
        <v>257</v>
      </c>
      <c r="G642" s="250"/>
      <c r="H642" s="253">
        <v>56.539999999999999</v>
      </c>
      <c r="I642" s="254"/>
      <c r="J642" s="250"/>
      <c r="K642" s="250"/>
      <c r="L642" s="255"/>
      <c r="M642" s="256"/>
      <c r="N642" s="257"/>
      <c r="O642" s="257"/>
      <c r="P642" s="257"/>
      <c r="Q642" s="257"/>
      <c r="R642" s="257"/>
      <c r="S642" s="257"/>
      <c r="T642" s="258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59" t="s">
        <v>253</v>
      </c>
      <c r="AU642" s="259" t="s">
        <v>83</v>
      </c>
      <c r="AV642" s="15" t="s">
        <v>258</v>
      </c>
      <c r="AW642" s="15" t="s">
        <v>34</v>
      </c>
      <c r="AX642" s="15" t="s">
        <v>73</v>
      </c>
      <c r="AY642" s="259" t="s">
        <v>243</v>
      </c>
    </row>
    <row r="643" s="16" customFormat="1">
      <c r="A643" s="16"/>
      <c r="B643" s="260"/>
      <c r="C643" s="261"/>
      <c r="D643" s="229" t="s">
        <v>253</v>
      </c>
      <c r="E643" s="262" t="s">
        <v>19</v>
      </c>
      <c r="F643" s="263" t="s">
        <v>259</v>
      </c>
      <c r="G643" s="261"/>
      <c r="H643" s="264">
        <v>56.539999999999999</v>
      </c>
      <c r="I643" s="265"/>
      <c r="J643" s="261"/>
      <c r="K643" s="261"/>
      <c r="L643" s="266"/>
      <c r="M643" s="267"/>
      <c r="N643" s="268"/>
      <c r="O643" s="268"/>
      <c r="P643" s="268"/>
      <c r="Q643" s="268"/>
      <c r="R643" s="268"/>
      <c r="S643" s="268"/>
      <c r="T643" s="269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T643" s="270" t="s">
        <v>253</v>
      </c>
      <c r="AU643" s="270" t="s">
        <v>83</v>
      </c>
      <c r="AV643" s="16" t="s">
        <v>249</v>
      </c>
      <c r="AW643" s="16" t="s">
        <v>34</v>
      </c>
      <c r="AX643" s="16" t="s">
        <v>81</v>
      </c>
      <c r="AY643" s="270" t="s">
        <v>243</v>
      </c>
    </row>
    <row r="644" s="2" customFormat="1" ht="24.15" customHeight="1">
      <c r="A644" s="41"/>
      <c r="B644" s="42"/>
      <c r="C644" s="271" t="s">
        <v>991</v>
      </c>
      <c r="D644" s="271" t="s">
        <v>136</v>
      </c>
      <c r="E644" s="272" t="s">
        <v>992</v>
      </c>
      <c r="F644" s="273" t="s">
        <v>993</v>
      </c>
      <c r="G644" s="274" t="s">
        <v>97</v>
      </c>
      <c r="H644" s="275">
        <v>68.412999999999997</v>
      </c>
      <c r="I644" s="276"/>
      <c r="J644" s="277">
        <f>ROUND(I644*H644,2)</f>
        <v>0</v>
      </c>
      <c r="K644" s="273" t="s">
        <v>248</v>
      </c>
      <c r="L644" s="278"/>
      <c r="M644" s="279" t="s">
        <v>19</v>
      </c>
      <c r="N644" s="280" t="s">
        <v>44</v>
      </c>
      <c r="O644" s="87"/>
      <c r="P644" s="218">
        <f>O644*H644</f>
        <v>0</v>
      </c>
      <c r="Q644" s="218">
        <v>0.01112</v>
      </c>
      <c r="R644" s="218">
        <f>Q644*H644</f>
        <v>0.76075255999999991</v>
      </c>
      <c r="S644" s="218">
        <v>0</v>
      </c>
      <c r="T644" s="219">
        <f>S644*H644</f>
        <v>0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20" t="s">
        <v>459</v>
      </c>
      <c r="AT644" s="220" t="s">
        <v>136</v>
      </c>
      <c r="AU644" s="220" t="s">
        <v>83</v>
      </c>
      <c r="AY644" s="20" t="s">
        <v>243</v>
      </c>
      <c r="BE644" s="221">
        <f>IF(N644="základní",J644,0)</f>
        <v>0</v>
      </c>
      <c r="BF644" s="221">
        <f>IF(N644="snížená",J644,0)</f>
        <v>0</v>
      </c>
      <c r="BG644" s="221">
        <f>IF(N644="zákl. přenesená",J644,0)</f>
        <v>0</v>
      </c>
      <c r="BH644" s="221">
        <f>IF(N644="sníž. přenesená",J644,0)</f>
        <v>0</v>
      </c>
      <c r="BI644" s="221">
        <f>IF(N644="nulová",J644,0)</f>
        <v>0</v>
      </c>
      <c r="BJ644" s="20" t="s">
        <v>81</v>
      </c>
      <c r="BK644" s="221">
        <f>ROUND(I644*H644,2)</f>
        <v>0</v>
      </c>
      <c r="BL644" s="20" t="s">
        <v>354</v>
      </c>
      <c r="BM644" s="220" t="s">
        <v>994</v>
      </c>
    </row>
    <row r="645" s="14" customFormat="1">
      <c r="A645" s="14"/>
      <c r="B645" s="238"/>
      <c r="C645" s="239"/>
      <c r="D645" s="229" t="s">
        <v>253</v>
      </c>
      <c r="E645" s="240" t="s">
        <v>19</v>
      </c>
      <c r="F645" s="241" t="s">
        <v>995</v>
      </c>
      <c r="G645" s="239"/>
      <c r="H645" s="242">
        <v>62.194000000000003</v>
      </c>
      <c r="I645" s="243"/>
      <c r="J645" s="239"/>
      <c r="K645" s="239"/>
      <c r="L645" s="244"/>
      <c r="M645" s="245"/>
      <c r="N645" s="246"/>
      <c r="O645" s="246"/>
      <c r="P645" s="246"/>
      <c r="Q645" s="246"/>
      <c r="R645" s="246"/>
      <c r="S645" s="246"/>
      <c r="T645" s="247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8" t="s">
        <v>253</v>
      </c>
      <c r="AU645" s="248" t="s">
        <v>83</v>
      </c>
      <c r="AV645" s="14" t="s">
        <v>83</v>
      </c>
      <c r="AW645" s="14" t="s">
        <v>34</v>
      </c>
      <c r="AX645" s="14" t="s">
        <v>81</v>
      </c>
      <c r="AY645" s="248" t="s">
        <v>243</v>
      </c>
    </row>
    <row r="646" s="14" customFormat="1">
      <c r="A646" s="14"/>
      <c r="B646" s="238"/>
      <c r="C646" s="239"/>
      <c r="D646" s="229" t="s">
        <v>253</v>
      </c>
      <c r="E646" s="239"/>
      <c r="F646" s="241" t="s">
        <v>996</v>
      </c>
      <c r="G646" s="239"/>
      <c r="H646" s="242">
        <v>68.412999999999997</v>
      </c>
      <c r="I646" s="243"/>
      <c r="J646" s="239"/>
      <c r="K646" s="239"/>
      <c r="L646" s="244"/>
      <c r="M646" s="245"/>
      <c r="N646" s="246"/>
      <c r="O646" s="246"/>
      <c r="P646" s="246"/>
      <c r="Q646" s="246"/>
      <c r="R646" s="246"/>
      <c r="S646" s="246"/>
      <c r="T646" s="247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8" t="s">
        <v>253</v>
      </c>
      <c r="AU646" s="248" t="s">
        <v>83</v>
      </c>
      <c r="AV646" s="14" t="s">
        <v>83</v>
      </c>
      <c r="AW646" s="14" t="s">
        <v>4</v>
      </c>
      <c r="AX646" s="14" t="s">
        <v>81</v>
      </c>
      <c r="AY646" s="248" t="s">
        <v>243</v>
      </c>
    </row>
    <row r="647" s="2" customFormat="1" ht="37.8" customHeight="1">
      <c r="A647" s="41"/>
      <c r="B647" s="42"/>
      <c r="C647" s="209" t="s">
        <v>997</v>
      </c>
      <c r="D647" s="209" t="s">
        <v>245</v>
      </c>
      <c r="E647" s="210" t="s">
        <v>998</v>
      </c>
      <c r="F647" s="211" t="s">
        <v>999</v>
      </c>
      <c r="G647" s="212" t="s">
        <v>97</v>
      </c>
      <c r="H647" s="213">
        <v>33.084000000000003</v>
      </c>
      <c r="I647" s="214"/>
      <c r="J647" s="215">
        <f>ROUND(I647*H647,2)</f>
        <v>0</v>
      </c>
      <c r="K647" s="211" t="s">
        <v>248</v>
      </c>
      <c r="L647" s="47"/>
      <c r="M647" s="216" t="s">
        <v>19</v>
      </c>
      <c r="N647" s="217" t="s">
        <v>44</v>
      </c>
      <c r="O647" s="87"/>
      <c r="P647" s="218">
        <f>O647*H647</f>
        <v>0</v>
      </c>
      <c r="Q647" s="218">
        <v>0</v>
      </c>
      <c r="R647" s="218">
        <f>Q647*H647</f>
        <v>0</v>
      </c>
      <c r="S647" s="218">
        <v>0</v>
      </c>
      <c r="T647" s="219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20" t="s">
        <v>354</v>
      </c>
      <c r="AT647" s="220" t="s">
        <v>245</v>
      </c>
      <c r="AU647" s="220" t="s">
        <v>83</v>
      </c>
      <c r="AY647" s="20" t="s">
        <v>243</v>
      </c>
      <c r="BE647" s="221">
        <f>IF(N647="základní",J647,0)</f>
        <v>0</v>
      </c>
      <c r="BF647" s="221">
        <f>IF(N647="snížená",J647,0)</f>
        <v>0</v>
      </c>
      <c r="BG647" s="221">
        <f>IF(N647="zákl. přenesená",J647,0)</f>
        <v>0</v>
      </c>
      <c r="BH647" s="221">
        <f>IF(N647="sníž. přenesená",J647,0)</f>
        <v>0</v>
      </c>
      <c r="BI647" s="221">
        <f>IF(N647="nulová",J647,0)</f>
        <v>0</v>
      </c>
      <c r="BJ647" s="20" t="s">
        <v>81</v>
      </c>
      <c r="BK647" s="221">
        <f>ROUND(I647*H647,2)</f>
        <v>0</v>
      </c>
      <c r="BL647" s="20" t="s">
        <v>354</v>
      </c>
      <c r="BM647" s="220" t="s">
        <v>1000</v>
      </c>
    </row>
    <row r="648" s="2" customFormat="1">
      <c r="A648" s="41"/>
      <c r="B648" s="42"/>
      <c r="C648" s="43"/>
      <c r="D648" s="222" t="s">
        <v>251</v>
      </c>
      <c r="E648" s="43"/>
      <c r="F648" s="223" t="s">
        <v>1001</v>
      </c>
      <c r="G648" s="43"/>
      <c r="H648" s="43"/>
      <c r="I648" s="224"/>
      <c r="J648" s="43"/>
      <c r="K648" s="43"/>
      <c r="L648" s="47"/>
      <c r="M648" s="225"/>
      <c r="N648" s="226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251</v>
      </c>
      <c r="AU648" s="20" t="s">
        <v>83</v>
      </c>
    </row>
    <row r="649" s="13" customFormat="1">
      <c r="A649" s="13"/>
      <c r="B649" s="227"/>
      <c r="C649" s="228"/>
      <c r="D649" s="229" t="s">
        <v>253</v>
      </c>
      <c r="E649" s="230" t="s">
        <v>19</v>
      </c>
      <c r="F649" s="231" t="s">
        <v>582</v>
      </c>
      <c r="G649" s="228"/>
      <c r="H649" s="230" t="s">
        <v>19</v>
      </c>
      <c r="I649" s="232"/>
      <c r="J649" s="228"/>
      <c r="K649" s="228"/>
      <c r="L649" s="233"/>
      <c r="M649" s="234"/>
      <c r="N649" s="235"/>
      <c r="O649" s="235"/>
      <c r="P649" s="235"/>
      <c r="Q649" s="235"/>
      <c r="R649" s="235"/>
      <c r="S649" s="235"/>
      <c r="T649" s="23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7" t="s">
        <v>253</v>
      </c>
      <c r="AU649" s="237" t="s">
        <v>83</v>
      </c>
      <c r="AV649" s="13" t="s">
        <v>81</v>
      </c>
      <c r="AW649" s="13" t="s">
        <v>34</v>
      </c>
      <c r="AX649" s="13" t="s">
        <v>73</v>
      </c>
      <c r="AY649" s="237" t="s">
        <v>243</v>
      </c>
    </row>
    <row r="650" s="14" customFormat="1">
      <c r="A650" s="14"/>
      <c r="B650" s="238"/>
      <c r="C650" s="239"/>
      <c r="D650" s="229" t="s">
        <v>253</v>
      </c>
      <c r="E650" s="240" t="s">
        <v>19</v>
      </c>
      <c r="F650" s="241" t="s">
        <v>988</v>
      </c>
      <c r="G650" s="239"/>
      <c r="H650" s="242">
        <v>9.0210000000000008</v>
      </c>
      <c r="I650" s="243"/>
      <c r="J650" s="239"/>
      <c r="K650" s="239"/>
      <c r="L650" s="244"/>
      <c r="M650" s="245"/>
      <c r="N650" s="246"/>
      <c r="O650" s="246"/>
      <c r="P650" s="246"/>
      <c r="Q650" s="246"/>
      <c r="R650" s="246"/>
      <c r="S650" s="246"/>
      <c r="T650" s="247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8" t="s">
        <v>253</v>
      </c>
      <c r="AU650" s="248" t="s">
        <v>83</v>
      </c>
      <c r="AV650" s="14" t="s">
        <v>83</v>
      </c>
      <c r="AW650" s="14" t="s">
        <v>34</v>
      </c>
      <c r="AX650" s="14" t="s">
        <v>73</v>
      </c>
      <c r="AY650" s="248" t="s">
        <v>243</v>
      </c>
    </row>
    <row r="651" s="13" customFormat="1">
      <c r="A651" s="13"/>
      <c r="B651" s="227"/>
      <c r="C651" s="228"/>
      <c r="D651" s="229" t="s">
        <v>253</v>
      </c>
      <c r="E651" s="230" t="s">
        <v>19</v>
      </c>
      <c r="F651" s="231" t="s">
        <v>426</v>
      </c>
      <c r="G651" s="228"/>
      <c r="H651" s="230" t="s">
        <v>19</v>
      </c>
      <c r="I651" s="232"/>
      <c r="J651" s="228"/>
      <c r="K651" s="228"/>
      <c r="L651" s="233"/>
      <c r="M651" s="234"/>
      <c r="N651" s="235"/>
      <c r="O651" s="235"/>
      <c r="P651" s="235"/>
      <c r="Q651" s="235"/>
      <c r="R651" s="235"/>
      <c r="S651" s="235"/>
      <c r="T651" s="23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7" t="s">
        <v>253</v>
      </c>
      <c r="AU651" s="237" t="s">
        <v>83</v>
      </c>
      <c r="AV651" s="13" t="s">
        <v>81</v>
      </c>
      <c r="AW651" s="13" t="s">
        <v>34</v>
      </c>
      <c r="AX651" s="13" t="s">
        <v>73</v>
      </c>
      <c r="AY651" s="237" t="s">
        <v>243</v>
      </c>
    </row>
    <row r="652" s="14" customFormat="1">
      <c r="A652" s="14"/>
      <c r="B652" s="238"/>
      <c r="C652" s="239"/>
      <c r="D652" s="229" t="s">
        <v>253</v>
      </c>
      <c r="E652" s="240" t="s">
        <v>19</v>
      </c>
      <c r="F652" s="241" t="s">
        <v>989</v>
      </c>
      <c r="G652" s="239"/>
      <c r="H652" s="242">
        <v>7.5209999999999999</v>
      </c>
      <c r="I652" s="243"/>
      <c r="J652" s="239"/>
      <c r="K652" s="239"/>
      <c r="L652" s="244"/>
      <c r="M652" s="245"/>
      <c r="N652" s="246"/>
      <c r="O652" s="246"/>
      <c r="P652" s="246"/>
      <c r="Q652" s="246"/>
      <c r="R652" s="246"/>
      <c r="S652" s="246"/>
      <c r="T652" s="24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8" t="s">
        <v>253</v>
      </c>
      <c r="AU652" s="248" t="s">
        <v>83</v>
      </c>
      <c r="AV652" s="14" t="s">
        <v>83</v>
      </c>
      <c r="AW652" s="14" t="s">
        <v>34</v>
      </c>
      <c r="AX652" s="14" t="s">
        <v>73</v>
      </c>
      <c r="AY652" s="248" t="s">
        <v>243</v>
      </c>
    </row>
    <row r="653" s="13" customFormat="1">
      <c r="A653" s="13"/>
      <c r="B653" s="227"/>
      <c r="C653" s="228"/>
      <c r="D653" s="229" t="s">
        <v>253</v>
      </c>
      <c r="E653" s="230" t="s">
        <v>19</v>
      </c>
      <c r="F653" s="231" t="s">
        <v>585</v>
      </c>
      <c r="G653" s="228"/>
      <c r="H653" s="230" t="s">
        <v>19</v>
      </c>
      <c r="I653" s="232"/>
      <c r="J653" s="228"/>
      <c r="K653" s="228"/>
      <c r="L653" s="233"/>
      <c r="M653" s="234"/>
      <c r="N653" s="235"/>
      <c r="O653" s="235"/>
      <c r="P653" s="235"/>
      <c r="Q653" s="235"/>
      <c r="R653" s="235"/>
      <c r="S653" s="235"/>
      <c r="T653" s="23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7" t="s">
        <v>253</v>
      </c>
      <c r="AU653" s="237" t="s">
        <v>83</v>
      </c>
      <c r="AV653" s="13" t="s">
        <v>81</v>
      </c>
      <c r="AW653" s="13" t="s">
        <v>34</v>
      </c>
      <c r="AX653" s="13" t="s">
        <v>73</v>
      </c>
      <c r="AY653" s="237" t="s">
        <v>243</v>
      </c>
    </row>
    <row r="654" s="14" customFormat="1">
      <c r="A654" s="14"/>
      <c r="B654" s="238"/>
      <c r="C654" s="239"/>
      <c r="D654" s="229" t="s">
        <v>253</v>
      </c>
      <c r="E654" s="240" t="s">
        <v>19</v>
      </c>
      <c r="F654" s="241" t="s">
        <v>988</v>
      </c>
      <c r="G654" s="239"/>
      <c r="H654" s="242">
        <v>9.0210000000000008</v>
      </c>
      <c r="I654" s="243"/>
      <c r="J654" s="239"/>
      <c r="K654" s="239"/>
      <c r="L654" s="244"/>
      <c r="M654" s="245"/>
      <c r="N654" s="246"/>
      <c r="O654" s="246"/>
      <c r="P654" s="246"/>
      <c r="Q654" s="246"/>
      <c r="R654" s="246"/>
      <c r="S654" s="246"/>
      <c r="T654" s="247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8" t="s">
        <v>253</v>
      </c>
      <c r="AU654" s="248" t="s">
        <v>83</v>
      </c>
      <c r="AV654" s="14" t="s">
        <v>83</v>
      </c>
      <c r="AW654" s="14" t="s">
        <v>34</v>
      </c>
      <c r="AX654" s="14" t="s">
        <v>73</v>
      </c>
      <c r="AY654" s="248" t="s">
        <v>243</v>
      </c>
    </row>
    <row r="655" s="13" customFormat="1">
      <c r="A655" s="13"/>
      <c r="B655" s="227"/>
      <c r="C655" s="228"/>
      <c r="D655" s="229" t="s">
        <v>253</v>
      </c>
      <c r="E655" s="230" t="s">
        <v>19</v>
      </c>
      <c r="F655" s="231" t="s">
        <v>428</v>
      </c>
      <c r="G655" s="228"/>
      <c r="H655" s="230" t="s">
        <v>19</v>
      </c>
      <c r="I655" s="232"/>
      <c r="J655" s="228"/>
      <c r="K655" s="228"/>
      <c r="L655" s="233"/>
      <c r="M655" s="234"/>
      <c r="N655" s="235"/>
      <c r="O655" s="235"/>
      <c r="P655" s="235"/>
      <c r="Q655" s="235"/>
      <c r="R655" s="235"/>
      <c r="S655" s="235"/>
      <c r="T655" s="23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7" t="s">
        <v>253</v>
      </c>
      <c r="AU655" s="237" t="s">
        <v>83</v>
      </c>
      <c r="AV655" s="13" t="s">
        <v>81</v>
      </c>
      <c r="AW655" s="13" t="s">
        <v>34</v>
      </c>
      <c r="AX655" s="13" t="s">
        <v>73</v>
      </c>
      <c r="AY655" s="237" t="s">
        <v>243</v>
      </c>
    </row>
    <row r="656" s="14" customFormat="1">
      <c r="A656" s="14"/>
      <c r="B656" s="238"/>
      <c r="C656" s="239"/>
      <c r="D656" s="229" t="s">
        <v>253</v>
      </c>
      <c r="E656" s="240" t="s">
        <v>19</v>
      </c>
      <c r="F656" s="241" t="s">
        <v>989</v>
      </c>
      <c r="G656" s="239"/>
      <c r="H656" s="242">
        <v>7.5209999999999999</v>
      </c>
      <c r="I656" s="243"/>
      <c r="J656" s="239"/>
      <c r="K656" s="239"/>
      <c r="L656" s="244"/>
      <c r="M656" s="245"/>
      <c r="N656" s="246"/>
      <c r="O656" s="246"/>
      <c r="P656" s="246"/>
      <c r="Q656" s="246"/>
      <c r="R656" s="246"/>
      <c r="S656" s="246"/>
      <c r="T656" s="247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8" t="s">
        <v>253</v>
      </c>
      <c r="AU656" s="248" t="s">
        <v>83</v>
      </c>
      <c r="AV656" s="14" t="s">
        <v>83</v>
      </c>
      <c r="AW656" s="14" t="s">
        <v>34</v>
      </c>
      <c r="AX656" s="14" t="s">
        <v>73</v>
      </c>
      <c r="AY656" s="248" t="s">
        <v>243</v>
      </c>
    </row>
    <row r="657" s="16" customFormat="1">
      <c r="A657" s="16"/>
      <c r="B657" s="260"/>
      <c r="C657" s="261"/>
      <c r="D657" s="229" t="s">
        <v>253</v>
      </c>
      <c r="E657" s="262" t="s">
        <v>19</v>
      </c>
      <c r="F657" s="263" t="s">
        <v>259</v>
      </c>
      <c r="G657" s="261"/>
      <c r="H657" s="264">
        <v>33.084000000000003</v>
      </c>
      <c r="I657" s="265"/>
      <c r="J657" s="261"/>
      <c r="K657" s="261"/>
      <c r="L657" s="266"/>
      <c r="M657" s="267"/>
      <c r="N657" s="268"/>
      <c r="O657" s="268"/>
      <c r="P657" s="268"/>
      <c r="Q657" s="268"/>
      <c r="R657" s="268"/>
      <c r="S657" s="268"/>
      <c r="T657" s="269"/>
      <c r="U657" s="16"/>
      <c r="V657" s="16"/>
      <c r="W657" s="16"/>
      <c r="X657" s="16"/>
      <c r="Y657" s="16"/>
      <c r="Z657" s="16"/>
      <c r="AA657" s="16"/>
      <c r="AB657" s="16"/>
      <c r="AC657" s="16"/>
      <c r="AD657" s="16"/>
      <c r="AE657" s="16"/>
      <c r="AT657" s="270" t="s">
        <v>253</v>
      </c>
      <c r="AU657" s="270" t="s">
        <v>83</v>
      </c>
      <c r="AV657" s="16" t="s">
        <v>249</v>
      </c>
      <c r="AW657" s="16" t="s">
        <v>34</v>
      </c>
      <c r="AX657" s="16" t="s">
        <v>81</v>
      </c>
      <c r="AY657" s="270" t="s">
        <v>243</v>
      </c>
    </row>
    <row r="658" s="2" customFormat="1" ht="21.75" customHeight="1">
      <c r="A658" s="41"/>
      <c r="B658" s="42"/>
      <c r="C658" s="209" t="s">
        <v>1002</v>
      </c>
      <c r="D658" s="209" t="s">
        <v>245</v>
      </c>
      <c r="E658" s="210" t="s">
        <v>1003</v>
      </c>
      <c r="F658" s="211" t="s">
        <v>1004</v>
      </c>
      <c r="G658" s="212" t="s">
        <v>97</v>
      </c>
      <c r="H658" s="213">
        <v>58.427</v>
      </c>
      <c r="I658" s="214"/>
      <c r="J658" s="215">
        <f>ROUND(I658*H658,2)</f>
        <v>0</v>
      </c>
      <c r="K658" s="211" t="s">
        <v>248</v>
      </c>
      <c r="L658" s="47"/>
      <c r="M658" s="216" t="s">
        <v>19</v>
      </c>
      <c r="N658" s="217" t="s">
        <v>44</v>
      </c>
      <c r="O658" s="87"/>
      <c r="P658" s="218">
        <f>O658*H658</f>
        <v>0</v>
      </c>
      <c r="Q658" s="218">
        <v>0</v>
      </c>
      <c r="R658" s="218">
        <f>Q658*H658</f>
        <v>0</v>
      </c>
      <c r="S658" s="218">
        <v>0.027199999999999998</v>
      </c>
      <c r="T658" s="219">
        <f>S658*H658</f>
        <v>1.5892143999999999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20" t="s">
        <v>354</v>
      </c>
      <c r="AT658" s="220" t="s">
        <v>245</v>
      </c>
      <c r="AU658" s="220" t="s">
        <v>83</v>
      </c>
      <c r="AY658" s="20" t="s">
        <v>243</v>
      </c>
      <c r="BE658" s="221">
        <f>IF(N658="základní",J658,0)</f>
        <v>0</v>
      </c>
      <c r="BF658" s="221">
        <f>IF(N658="snížená",J658,0)</f>
        <v>0</v>
      </c>
      <c r="BG658" s="221">
        <f>IF(N658="zákl. přenesená",J658,0)</f>
        <v>0</v>
      </c>
      <c r="BH658" s="221">
        <f>IF(N658="sníž. přenesená",J658,0)</f>
        <v>0</v>
      </c>
      <c r="BI658" s="221">
        <f>IF(N658="nulová",J658,0)</f>
        <v>0</v>
      </c>
      <c r="BJ658" s="20" t="s">
        <v>81</v>
      </c>
      <c r="BK658" s="221">
        <f>ROUND(I658*H658,2)</f>
        <v>0</v>
      </c>
      <c r="BL658" s="20" t="s">
        <v>354</v>
      </c>
      <c r="BM658" s="220" t="s">
        <v>1005</v>
      </c>
    </row>
    <row r="659" s="2" customFormat="1">
      <c r="A659" s="41"/>
      <c r="B659" s="42"/>
      <c r="C659" s="43"/>
      <c r="D659" s="222" t="s">
        <v>251</v>
      </c>
      <c r="E659" s="43"/>
      <c r="F659" s="223" t="s">
        <v>1006</v>
      </c>
      <c r="G659" s="43"/>
      <c r="H659" s="43"/>
      <c r="I659" s="224"/>
      <c r="J659" s="43"/>
      <c r="K659" s="43"/>
      <c r="L659" s="47"/>
      <c r="M659" s="225"/>
      <c r="N659" s="226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251</v>
      </c>
      <c r="AU659" s="20" t="s">
        <v>83</v>
      </c>
    </row>
    <row r="660" s="13" customFormat="1">
      <c r="A660" s="13"/>
      <c r="B660" s="227"/>
      <c r="C660" s="228"/>
      <c r="D660" s="229" t="s">
        <v>253</v>
      </c>
      <c r="E660" s="230" t="s">
        <v>19</v>
      </c>
      <c r="F660" s="231" t="s">
        <v>423</v>
      </c>
      <c r="G660" s="228"/>
      <c r="H660" s="230" t="s">
        <v>19</v>
      </c>
      <c r="I660" s="232"/>
      <c r="J660" s="228"/>
      <c r="K660" s="228"/>
      <c r="L660" s="233"/>
      <c r="M660" s="234"/>
      <c r="N660" s="235"/>
      <c r="O660" s="235"/>
      <c r="P660" s="235"/>
      <c r="Q660" s="235"/>
      <c r="R660" s="235"/>
      <c r="S660" s="235"/>
      <c r="T660" s="23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7" t="s">
        <v>253</v>
      </c>
      <c r="AU660" s="237" t="s">
        <v>83</v>
      </c>
      <c r="AV660" s="13" t="s">
        <v>81</v>
      </c>
      <c r="AW660" s="13" t="s">
        <v>34</v>
      </c>
      <c r="AX660" s="13" t="s">
        <v>73</v>
      </c>
      <c r="AY660" s="237" t="s">
        <v>243</v>
      </c>
    </row>
    <row r="661" s="14" customFormat="1">
      <c r="A661" s="14"/>
      <c r="B661" s="238"/>
      <c r="C661" s="239"/>
      <c r="D661" s="229" t="s">
        <v>253</v>
      </c>
      <c r="E661" s="240" t="s">
        <v>19</v>
      </c>
      <c r="F661" s="241" t="s">
        <v>1007</v>
      </c>
      <c r="G661" s="239"/>
      <c r="H661" s="242">
        <v>14.4</v>
      </c>
      <c r="I661" s="243"/>
      <c r="J661" s="239"/>
      <c r="K661" s="239"/>
      <c r="L661" s="244"/>
      <c r="M661" s="245"/>
      <c r="N661" s="246"/>
      <c r="O661" s="246"/>
      <c r="P661" s="246"/>
      <c r="Q661" s="246"/>
      <c r="R661" s="246"/>
      <c r="S661" s="246"/>
      <c r="T661" s="247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8" t="s">
        <v>253</v>
      </c>
      <c r="AU661" s="248" t="s">
        <v>83</v>
      </c>
      <c r="AV661" s="14" t="s">
        <v>83</v>
      </c>
      <c r="AW661" s="14" t="s">
        <v>34</v>
      </c>
      <c r="AX661" s="14" t="s">
        <v>73</v>
      </c>
      <c r="AY661" s="248" t="s">
        <v>243</v>
      </c>
    </row>
    <row r="662" s="14" customFormat="1">
      <c r="A662" s="14"/>
      <c r="B662" s="238"/>
      <c r="C662" s="239"/>
      <c r="D662" s="229" t="s">
        <v>253</v>
      </c>
      <c r="E662" s="240" t="s">
        <v>19</v>
      </c>
      <c r="F662" s="241" t="s">
        <v>580</v>
      </c>
      <c r="G662" s="239"/>
      <c r="H662" s="242">
        <v>-3.2090000000000001</v>
      </c>
      <c r="I662" s="243"/>
      <c r="J662" s="239"/>
      <c r="K662" s="239"/>
      <c r="L662" s="244"/>
      <c r="M662" s="245"/>
      <c r="N662" s="246"/>
      <c r="O662" s="246"/>
      <c r="P662" s="246"/>
      <c r="Q662" s="246"/>
      <c r="R662" s="246"/>
      <c r="S662" s="246"/>
      <c r="T662" s="247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8" t="s">
        <v>253</v>
      </c>
      <c r="AU662" s="248" t="s">
        <v>83</v>
      </c>
      <c r="AV662" s="14" t="s">
        <v>83</v>
      </c>
      <c r="AW662" s="14" t="s">
        <v>34</v>
      </c>
      <c r="AX662" s="14" t="s">
        <v>73</v>
      </c>
      <c r="AY662" s="248" t="s">
        <v>243</v>
      </c>
    </row>
    <row r="663" s="13" customFormat="1">
      <c r="A663" s="13"/>
      <c r="B663" s="227"/>
      <c r="C663" s="228"/>
      <c r="D663" s="229" t="s">
        <v>253</v>
      </c>
      <c r="E663" s="230" t="s">
        <v>19</v>
      </c>
      <c r="F663" s="231" t="s">
        <v>582</v>
      </c>
      <c r="G663" s="228"/>
      <c r="H663" s="230" t="s">
        <v>19</v>
      </c>
      <c r="I663" s="232"/>
      <c r="J663" s="228"/>
      <c r="K663" s="228"/>
      <c r="L663" s="233"/>
      <c r="M663" s="234"/>
      <c r="N663" s="235"/>
      <c r="O663" s="235"/>
      <c r="P663" s="235"/>
      <c r="Q663" s="235"/>
      <c r="R663" s="235"/>
      <c r="S663" s="235"/>
      <c r="T663" s="23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7" t="s">
        <v>253</v>
      </c>
      <c r="AU663" s="237" t="s">
        <v>83</v>
      </c>
      <c r="AV663" s="13" t="s">
        <v>81</v>
      </c>
      <c r="AW663" s="13" t="s">
        <v>34</v>
      </c>
      <c r="AX663" s="13" t="s">
        <v>73</v>
      </c>
      <c r="AY663" s="237" t="s">
        <v>243</v>
      </c>
    </row>
    <row r="664" s="14" customFormat="1">
      <c r="A664" s="14"/>
      <c r="B664" s="238"/>
      <c r="C664" s="239"/>
      <c r="D664" s="229" t="s">
        <v>253</v>
      </c>
      <c r="E664" s="240" t="s">
        <v>19</v>
      </c>
      <c r="F664" s="241" t="s">
        <v>1008</v>
      </c>
      <c r="G664" s="239"/>
      <c r="H664" s="242">
        <v>10.420999999999999</v>
      </c>
      <c r="I664" s="243"/>
      <c r="J664" s="239"/>
      <c r="K664" s="239"/>
      <c r="L664" s="244"/>
      <c r="M664" s="245"/>
      <c r="N664" s="246"/>
      <c r="O664" s="246"/>
      <c r="P664" s="246"/>
      <c r="Q664" s="246"/>
      <c r="R664" s="246"/>
      <c r="S664" s="246"/>
      <c r="T664" s="24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8" t="s">
        <v>253</v>
      </c>
      <c r="AU664" s="248" t="s">
        <v>83</v>
      </c>
      <c r="AV664" s="14" t="s">
        <v>83</v>
      </c>
      <c r="AW664" s="14" t="s">
        <v>34</v>
      </c>
      <c r="AX664" s="14" t="s">
        <v>73</v>
      </c>
      <c r="AY664" s="248" t="s">
        <v>243</v>
      </c>
    </row>
    <row r="665" s="13" customFormat="1">
      <c r="A665" s="13"/>
      <c r="B665" s="227"/>
      <c r="C665" s="228"/>
      <c r="D665" s="229" t="s">
        <v>253</v>
      </c>
      <c r="E665" s="230" t="s">
        <v>19</v>
      </c>
      <c r="F665" s="231" t="s">
        <v>426</v>
      </c>
      <c r="G665" s="228"/>
      <c r="H665" s="230" t="s">
        <v>19</v>
      </c>
      <c r="I665" s="232"/>
      <c r="J665" s="228"/>
      <c r="K665" s="228"/>
      <c r="L665" s="233"/>
      <c r="M665" s="234"/>
      <c r="N665" s="235"/>
      <c r="O665" s="235"/>
      <c r="P665" s="235"/>
      <c r="Q665" s="235"/>
      <c r="R665" s="235"/>
      <c r="S665" s="235"/>
      <c r="T665" s="23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7" t="s">
        <v>253</v>
      </c>
      <c r="AU665" s="237" t="s">
        <v>83</v>
      </c>
      <c r="AV665" s="13" t="s">
        <v>81</v>
      </c>
      <c r="AW665" s="13" t="s">
        <v>34</v>
      </c>
      <c r="AX665" s="13" t="s">
        <v>73</v>
      </c>
      <c r="AY665" s="237" t="s">
        <v>243</v>
      </c>
    </row>
    <row r="666" s="14" customFormat="1">
      <c r="A666" s="14"/>
      <c r="B666" s="238"/>
      <c r="C666" s="239"/>
      <c r="D666" s="229" t="s">
        <v>253</v>
      </c>
      <c r="E666" s="240" t="s">
        <v>19</v>
      </c>
      <c r="F666" s="241" t="s">
        <v>1009</v>
      </c>
      <c r="G666" s="239"/>
      <c r="H666" s="242">
        <v>8.4209999999999994</v>
      </c>
      <c r="I666" s="243"/>
      <c r="J666" s="239"/>
      <c r="K666" s="239"/>
      <c r="L666" s="244"/>
      <c r="M666" s="245"/>
      <c r="N666" s="246"/>
      <c r="O666" s="246"/>
      <c r="P666" s="246"/>
      <c r="Q666" s="246"/>
      <c r="R666" s="246"/>
      <c r="S666" s="246"/>
      <c r="T666" s="247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8" t="s">
        <v>253</v>
      </c>
      <c r="AU666" s="248" t="s">
        <v>83</v>
      </c>
      <c r="AV666" s="14" t="s">
        <v>83</v>
      </c>
      <c r="AW666" s="14" t="s">
        <v>34</v>
      </c>
      <c r="AX666" s="14" t="s">
        <v>73</v>
      </c>
      <c r="AY666" s="248" t="s">
        <v>243</v>
      </c>
    </row>
    <row r="667" s="13" customFormat="1">
      <c r="A667" s="13"/>
      <c r="B667" s="227"/>
      <c r="C667" s="228"/>
      <c r="D667" s="229" t="s">
        <v>253</v>
      </c>
      <c r="E667" s="230" t="s">
        <v>19</v>
      </c>
      <c r="F667" s="231" t="s">
        <v>585</v>
      </c>
      <c r="G667" s="228"/>
      <c r="H667" s="230" t="s">
        <v>19</v>
      </c>
      <c r="I667" s="232"/>
      <c r="J667" s="228"/>
      <c r="K667" s="228"/>
      <c r="L667" s="233"/>
      <c r="M667" s="234"/>
      <c r="N667" s="235"/>
      <c r="O667" s="235"/>
      <c r="P667" s="235"/>
      <c r="Q667" s="235"/>
      <c r="R667" s="235"/>
      <c r="S667" s="235"/>
      <c r="T667" s="23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7" t="s">
        <v>253</v>
      </c>
      <c r="AU667" s="237" t="s">
        <v>83</v>
      </c>
      <c r="AV667" s="13" t="s">
        <v>81</v>
      </c>
      <c r="AW667" s="13" t="s">
        <v>34</v>
      </c>
      <c r="AX667" s="13" t="s">
        <v>73</v>
      </c>
      <c r="AY667" s="237" t="s">
        <v>243</v>
      </c>
    </row>
    <row r="668" s="14" customFormat="1">
      <c r="A668" s="14"/>
      <c r="B668" s="238"/>
      <c r="C668" s="239"/>
      <c r="D668" s="229" t="s">
        <v>253</v>
      </c>
      <c r="E668" s="240" t="s">
        <v>19</v>
      </c>
      <c r="F668" s="241" t="s">
        <v>1008</v>
      </c>
      <c r="G668" s="239"/>
      <c r="H668" s="242">
        <v>10.420999999999999</v>
      </c>
      <c r="I668" s="243"/>
      <c r="J668" s="239"/>
      <c r="K668" s="239"/>
      <c r="L668" s="244"/>
      <c r="M668" s="245"/>
      <c r="N668" s="246"/>
      <c r="O668" s="246"/>
      <c r="P668" s="246"/>
      <c r="Q668" s="246"/>
      <c r="R668" s="246"/>
      <c r="S668" s="246"/>
      <c r="T668" s="247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8" t="s">
        <v>253</v>
      </c>
      <c r="AU668" s="248" t="s">
        <v>83</v>
      </c>
      <c r="AV668" s="14" t="s">
        <v>83</v>
      </c>
      <c r="AW668" s="14" t="s">
        <v>34</v>
      </c>
      <c r="AX668" s="14" t="s">
        <v>73</v>
      </c>
      <c r="AY668" s="248" t="s">
        <v>243</v>
      </c>
    </row>
    <row r="669" s="13" customFormat="1">
      <c r="A669" s="13"/>
      <c r="B669" s="227"/>
      <c r="C669" s="228"/>
      <c r="D669" s="229" t="s">
        <v>253</v>
      </c>
      <c r="E669" s="230" t="s">
        <v>19</v>
      </c>
      <c r="F669" s="231" t="s">
        <v>428</v>
      </c>
      <c r="G669" s="228"/>
      <c r="H669" s="230" t="s">
        <v>19</v>
      </c>
      <c r="I669" s="232"/>
      <c r="J669" s="228"/>
      <c r="K669" s="228"/>
      <c r="L669" s="233"/>
      <c r="M669" s="234"/>
      <c r="N669" s="235"/>
      <c r="O669" s="235"/>
      <c r="P669" s="235"/>
      <c r="Q669" s="235"/>
      <c r="R669" s="235"/>
      <c r="S669" s="235"/>
      <c r="T669" s="23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7" t="s">
        <v>253</v>
      </c>
      <c r="AU669" s="237" t="s">
        <v>83</v>
      </c>
      <c r="AV669" s="13" t="s">
        <v>81</v>
      </c>
      <c r="AW669" s="13" t="s">
        <v>34</v>
      </c>
      <c r="AX669" s="13" t="s">
        <v>73</v>
      </c>
      <c r="AY669" s="237" t="s">
        <v>243</v>
      </c>
    </row>
    <row r="670" s="14" customFormat="1">
      <c r="A670" s="14"/>
      <c r="B670" s="238"/>
      <c r="C670" s="239"/>
      <c r="D670" s="229" t="s">
        <v>253</v>
      </c>
      <c r="E670" s="240" t="s">
        <v>19</v>
      </c>
      <c r="F670" s="241" t="s">
        <v>1009</v>
      </c>
      <c r="G670" s="239"/>
      <c r="H670" s="242">
        <v>8.4209999999999994</v>
      </c>
      <c r="I670" s="243"/>
      <c r="J670" s="239"/>
      <c r="K670" s="239"/>
      <c r="L670" s="244"/>
      <c r="M670" s="245"/>
      <c r="N670" s="246"/>
      <c r="O670" s="246"/>
      <c r="P670" s="246"/>
      <c r="Q670" s="246"/>
      <c r="R670" s="246"/>
      <c r="S670" s="246"/>
      <c r="T670" s="247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8" t="s">
        <v>253</v>
      </c>
      <c r="AU670" s="248" t="s">
        <v>83</v>
      </c>
      <c r="AV670" s="14" t="s">
        <v>83</v>
      </c>
      <c r="AW670" s="14" t="s">
        <v>34</v>
      </c>
      <c r="AX670" s="14" t="s">
        <v>73</v>
      </c>
      <c r="AY670" s="248" t="s">
        <v>243</v>
      </c>
    </row>
    <row r="671" s="13" customFormat="1">
      <c r="A671" s="13"/>
      <c r="B671" s="227"/>
      <c r="C671" s="228"/>
      <c r="D671" s="229" t="s">
        <v>253</v>
      </c>
      <c r="E671" s="230" t="s">
        <v>19</v>
      </c>
      <c r="F671" s="231" t="s">
        <v>429</v>
      </c>
      <c r="G671" s="228"/>
      <c r="H671" s="230" t="s">
        <v>19</v>
      </c>
      <c r="I671" s="232"/>
      <c r="J671" s="228"/>
      <c r="K671" s="228"/>
      <c r="L671" s="233"/>
      <c r="M671" s="234"/>
      <c r="N671" s="235"/>
      <c r="O671" s="235"/>
      <c r="P671" s="235"/>
      <c r="Q671" s="235"/>
      <c r="R671" s="235"/>
      <c r="S671" s="235"/>
      <c r="T671" s="23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7" t="s">
        <v>253</v>
      </c>
      <c r="AU671" s="237" t="s">
        <v>83</v>
      </c>
      <c r="AV671" s="13" t="s">
        <v>81</v>
      </c>
      <c r="AW671" s="13" t="s">
        <v>34</v>
      </c>
      <c r="AX671" s="13" t="s">
        <v>73</v>
      </c>
      <c r="AY671" s="237" t="s">
        <v>243</v>
      </c>
    </row>
    <row r="672" s="14" customFormat="1">
      <c r="A672" s="14"/>
      <c r="B672" s="238"/>
      <c r="C672" s="239"/>
      <c r="D672" s="229" t="s">
        <v>253</v>
      </c>
      <c r="E672" s="240" t="s">
        <v>19</v>
      </c>
      <c r="F672" s="241" t="s">
        <v>1010</v>
      </c>
      <c r="G672" s="239"/>
      <c r="H672" s="242">
        <v>14.140000000000001</v>
      </c>
      <c r="I672" s="243"/>
      <c r="J672" s="239"/>
      <c r="K672" s="239"/>
      <c r="L672" s="244"/>
      <c r="M672" s="245"/>
      <c r="N672" s="246"/>
      <c r="O672" s="246"/>
      <c r="P672" s="246"/>
      <c r="Q672" s="246"/>
      <c r="R672" s="246"/>
      <c r="S672" s="246"/>
      <c r="T672" s="247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8" t="s">
        <v>253</v>
      </c>
      <c r="AU672" s="248" t="s">
        <v>83</v>
      </c>
      <c r="AV672" s="14" t="s">
        <v>83</v>
      </c>
      <c r="AW672" s="14" t="s">
        <v>34</v>
      </c>
      <c r="AX672" s="14" t="s">
        <v>73</v>
      </c>
      <c r="AY672" s="248" t="s">
        <v>243</v>
      </c>
    </row>
    <row r="673" s="14" customFormat="1">
      <c r="A673" s="14"/>
      <c r="B673" s="238"/>
      <c r="C673" s="239"/>
      <c r="D673" s="229" t="s">
        <v>253</v>
      </c>
      <c r="E673" s="240" t="s">
        <v>19</v>
      </c>
      <c r="F673" s="241" t="s">
        <v>587</v>
      </c>
      <c r="G673" s="239"/>
      <c r="H673" s="242">
        <v>-4.5880000000000001</v>
      </c>
      <c r="I673" s="243"/>
      <c r="J673" s="239"/>
      <c r="K673" s="239"/>
      <c r="L673" s="244"/>
      <c r="M673" s="245"/>
      <c r="N673" s="246"/>
      <c r="O673" s="246"/>
      <c r="P673" s="246"/>
      <c r="Q673" s="246"/>
      <c r="R673" s="246"/>
      <c r="S673" s="246"/>
      <c r="T673" s="24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8" t="s">
        <v>253</v>
      </c>
      <c r="AU673" s="248" t="s">
        <v>83</v>
      </c>
      <c r="AV673" s="14" t="s">
        <v>83</v>
      </c>
      <c r="AW673" s="14" t="s">
        <v>34</v>
      </c>
      <c r="AX673" s="14" t="s">
        <v>73</v>
      </c>
      <c r="AY673" s="248" t="s">
        <v>243</v>
      </c>
    </row>
    <row r="674" s="15" customFormat="1">
      <c r="A674" s="15"/>
      <c r="B674" s="249"/>
      <c r="C674" s="250"/>
      <c r="D674" s="229" t="s">
        <v>253</v>
      </c>
      <c r="E674" s="251" t="s">
        <v>106</v>
      </c>
      <c r="F674" s="252" t="s">
        <v>257</v>
      </c>
      <c r="G674" s="250"/>
      <c r="H674" s="253">
        <v>58.427</v>
      </c>
      <c r="I674" s="254"/>
      <c r="J674" s="250"/>
      <c r="K674" s="250"/>
      <c r="L674" s="255"/>
      <c r="M674" s="256"/>
      <c r="N674" s="257"/>
      <c r="O674" s="257"/>
      <c r="P674" s="257"/>
      <c r="Q674" s="257"/>
      <c r="R674" s="257"/>
      <c r="S674" s="257"/>
      <c r="T674" s="258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9" t="s">
        <v>253</v>
      </c>
      <c r="AU674" s="259" t="s">
        <v>83</v>
      </c>
      <c r="AV674" s="15" t="s">
        <v>258</v>
      </c>
      <c r="AW674" s="15" t="s">
        <v>34</v>
      </c>
      <c r="AX674" s="15" t="s">
        <v>73</v>
      </c>
      <c r="AY674" s="259" t="s">
        <v>243</v>
      </c>
    </row>
    <row r="675" s="16" customFormat="1">
      <c r="A675" s="16"/>
      <c r="B675" s="260"/>
      <c r="C675" s="261"/>
      <c r="D675" s="229" t="s">
        <v>253</v>
      </c>
      <c r="E675" s="262" t="s">
        <v>19</v>
      </c>
      <c r="F675" s="263" t="s">
        <v>259</v>
      </c>
      <c r="G675" s="261"/>
      <c r="H675" s="264">
        <v>58.427</v>
      </c>
      <c r="I675" s="265"/>
      <c r="J675" s="261"/>
      <c r="K675" s="261"/>
      <c r="L675" s="266"/>
      <c r="M675" s="267"/>
      <c r="N675" s="268"/>
      <c r="O675" s="268"/>
      <c r="P675" s="268"/>
      <c r="Q675" s="268"/>
      <c r="R675" s="268"/>
      <c r="S675" s="268"/>
      <c r="T675" s="269"/>
      <c r="U675" s="16"/>
      <c r="V675" s="16"/>
      <c r="W675" s="16"/>
      <c r="X675" s="16"/>
      <c r="Y675" s="16"/>
      <c r="Z675" s="16"/>
      <c r="AA675" s="16"/>
      <c r="AB675" s="16"/>
      <c r="AC675" s="16"/>
      <c r="AD675" s="16"/>
      <c r="AE675" s="16"/>
      <c r="AT675" s="270" t="s">
        <v>253</v>
      </c>
      <c r="AU675" s="270" t="s">
        <v>83</v>
      </c>
      <c r="AV675" s="16" t="s">
        <v>249</v>
      </c>
      <c r="AW675" s="16" t="s">
        <v>34</v>
      </c>
      <c r="AX675" s="16" t="s">
        <v>81</v>
      </c>
      <c r="AY675" s="270" t="s">
        <v>243</v>
      </c>
    </row>
    <row r="676" s="2" customFormat="1" ht="33" customHeight="1">
      <c r="A676" s="41"/>
      <c r="B676" s="42"/>
      <c r="C676" s="209" t="s">
        <v>1011</v>
      </c>
      <c r="D676" s="209" t="s">
        <v>245</v>
      </c>
      <c r="E676" s="210" t="s">
        <v>1012</v>
      </c>
      <c r="F676" s="211" t="s">
        <v>1013</v>
      </c>
      <c r="G676" s="212" t="s">
        <v>128</v>
      </c>
      <c r="H676" s="213">
        <v>10</v>
      </c>
      <c r="I676" s="214"/>
      <c r="J676" s="215">
        <f>ROUND(I676*H676,2)</f>
        <v>0</v>
      </c>
      <c r="K676" s="211" t="s">
        <v>248</v>
      </c>
      <c r="L676" s="47"/>
      <c r="M676" s="216" t="s">
        <v>19</v>
      </c>
      <c r="N676" s="217" t="s">
        <v>44</v>
      </c>
      <c r="O676" s="87"/>
      <c r="P676" s="218">
        <f>O676*H676</f>
        <v>0</v>
      </c>
      <c r="Q676" s="218">
        <v>0.00020000000000000001</v>
      </c>
      <c r="R676" s="218">
        <f>Q676*H676</f>
        <v>0.002</v>
      </c>
      <c r="S676" s="218">
        <v>0</v>
      </c>
      <c r="T676" s="219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20" t="s">
        <v>354</v>
      </c>
      <c r="AT676" s="220" t="s">
        <v>245</v>
      </c>
      <c r="AU676" s="220" t="s">
        <v>83</v>
      </c>
      <c r="AY676" s="20" t="s">
        <v>243</v>
      </c>
      <c r="BE676" s="221">
        <f>IF(N676="základní",J676,0)</f>
        <v>0</v>
      </c>
      <c r="BF676" s="221">
        <f>IF(N676="snížená",J676,0)</f>
        <v>0</v>
      </c>
      <c r="BG676" s="221">
        <f>IF(N676="zákl. přenesená",J676,0)</f>
        <v>0</v>
      </c>
      <c r="BH676" s="221">
        <f>IF(N676="sníž. přenesená",J676,0)</f>
        <v>0</v>
      </c>
      <c r="BI676" s="221">
        <f>IF(N676="nulová",J676,0)</f>
        <v>0</v>
      </c>
      <c r="BJ676" s="20" t="s">
        <v>81</v>
      </c>
      <c r="BK676" s="221">
        <f>ROUND(I676*H676,2)</f>
        <v>0</v>
      </c>
      <c r="BL676" s="20" t="s">
        <v>354</v>
      </c>
      <c r="BM676" s="220" t="s">
        <v>1014</v>
      </c>
    </row>
    <row r="677" s="2" customFormat="1">
      <c r="A677" s="41"/>
      <c r="B677" s="42"/>
      <c r="C677" s="43"/>
      <c r="D677" s="222" t="s">
        <v>251</v>
      </c>
      <c r="E677" s="43"/>
      <c r="F677" s="223" t="s">
        <v>1015</v>
      </c>
      <c r="G677" s="43"/>
      <c r="H677" s="43"/>
      <c r="I677" s="224"/>
      <c r="J677" s="43"/>
      <c r="K677" s="43"/>
      <c r="L677" s="47"/>
      <c r="M677" s="225"/>
      <c r="N677" s="226"/>
      <c r="O677" s="87"/>
      <c r="P677" s="87"/>
      <c r="Q677" s="87"/>
      <c r="R677" s="87"/>
      <c r="S677" s="87"/>
      <c r="T677" s="88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T677" s="20" t="s">
        <v>251</v>
      </c>
      <c r="AU677" s="20" t="s">
        <v>83</v>
      </c>
    </row>
    <row r="678" s="14" customFormat="1">
      <c r="A678" s="14"/>
      <c r="B678" s="238"/>
      <c r="C678" s="239"/>
      <c r="D678" s="229" t="s">
        <v>253</v>
      </c>
      <c r="E678" s="240" t="s">
        <v>19</v>
      </c>
      <c r="F678" s="241" t="s">
        <v>1016</v>
      </c>
      <c r="G678" s="239"/>
      <c r="H678" s="242">
        <v>10</v>
      </c>
      <c r="I678" s="243"/>
      <c r="J678" s="239"/>
      <c r="K678" s="239"/>
      <c r="L678" s="244"/>
      <c r="M678" s="245"/>
      <c r="N678" s="246"/>
      <c r="O678" s="246"/>
      <c r="P678" s="246"/>
      <c r="Q678" s="246"/>
      <c r="R678" s="246"/>
      <c r="S678" s="246"/>
      <c r="T678" s="247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8" t="s">
        <v>253</v>
      </c>
      <c r="AU678" s="248" t="s">
        <v>83</v>
      </c>
      <c r="AV678" s="14" t="s">
        <v>83</v>
      </c>
      <c r="AW678" s="14" t="s">
        <v>34</v>
      </c>
      <c r="AX678" s="14" t="s">
        <v>81</v>
      </c>
      <c r="AY678" s="248" t="s">
        <v>243</v>
      </c>
    </row>
    <row r="679" s="2" customFormat="1" ht="16.5" customHeight="1">
      <c r="A679" s="41"/>
      <c r="B679" s="42"/>
      <c r="C679" s="271" t="s">
        <v>1017</v>
      </c>
      <c r="D679" s="271" t="s">
        <v>136</v>
      </c>
      <c r="E679" s="272" t="s">
        <v>1018</v>
      </c>
      <c r="F679" s="273" t="s">
        <v>1019</v>
      </c>
      <c r="G679" s="274" t="s">
        <v>128</v>
      </c>
      <c r="H679" s="275">
        <v>10.5</v>
      </c>
      <c r="I679" s="276"/>
      <c r="J679" s="277">
        <f>ROUND(I679*H679,2)</f>
        <v>0</v>
      </c>
      <c r="K679" s="273" t="s">
        <v>19</v>
      </c>
      <c r="L679" s="278"/>
      <c r="M679" s="279" t="s">
        <v>19</v>
      </c>
      <c r="N679" s="280" t="s">
        <v>44</v>
      </c>
      <c r="O679" s="87"/>
      <c r="P679" s="218">
        <f>O679*H679</f>
        <v>0</v>
      </c>
      <c r="Q679" s="218">
        <v>8.0000000000000007E-05</v>
      </c>
      <c r="R679" s="218">
        <f>Q679*H679</f>
        <v>0.00084000000000000003</v>
      </c>
      <c r="S679" s="218">
        <v>0</v>
      </c>
      <c r="T679" s="219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20" t="s">
        <v>459</v>
      </c>
      <c r="AT679" s="220" t="s">
        <v>136</v>
      </c>
      <c r="AU679" s="220" t="s">
        <v>83</v>
      </c>
      <c r="AY679" s="20" t="s">
        <v>243</v>
      </c>
      <c r="BE679" s="221">
        <f>IF(N679="základní",J679,0)</f>
        <v>0</v>
      </c>
      <c r="BF679" s="221">
        <f>IF(N679="snížená",J679,0)</f>
        <v>0</v>
      </c>
      <c r="BG679" s="221">
        <f>IF(N679="zákl. přenesená",J679,0)</f>
        <v>0</v>
      </c>
      <c r="BH679" s="221">
        <f>IF(N679="sníž. přenesená",J679,0)</f>
        <v>0</v>
      </c>
      <c r="BI679" s="221">
        <f>IF(N679="nulová",J679,0)</f>
        <v>0</v>
      </c>
      <c r="BJ679" s="20" t="s">
        <v>81</v>
      </c>
      <c r="BK679" s="221">
        <f>ROUND(I679*H679,2)</f>
        <v>0</v>
      </c>
      <c r="BL679" s="20" t="s">
        <v>354</v>
      </c>
      <c r="BM679" s="220" t="s">
        <v>1020</v>
      </c>
    </row>
    <row r="680" s="14" customFormat="1">
      <c r="A680" s="14"/>
      <c r="B680" s="238"/>
      <c r="C680" s="239"/>
      <c r="D680" s="229" t="s">
        <v>253</v>
      </c>
      <c r="E680" s="240" t="s">
        <v>19</v>
      </c>
      <c r="F680" s="241" t="s">
        <v>1016</v>
      </c>
      <c r="G680" s="239"/>
      <c r="H680" s="242">
        <v>10</v>
      </c>
      <c r="I680" s="243"/>
      <c r="J680" s="239"/>
      <c r="K680" s="239"/>
      <c r="L680" s="244"/>
      <c r="M680" s="245"/>
      <c r="N680" s="246"/>
      <c r="O680" s="246"/>
      <c r="P680" s="246"/>
      <c r="Q680" s="246"/>
      <c r="R680" s="246"/>
      <c r="S680" s="246"/>
      <c r="T680" s="24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8" t="s">
        <v>253</v>
      </c>
      <c r="AU680" s="248" t="s">
        <v>83</v>
      </c>
      <c r="AV680" s="14" t="s">
        <v>83</v>
      </c>
      <c r="AW680" s="14" t="s">
        <v>34</v>
      </c>
      <c r="AX680" s="14" t="s">
        <v>81</v>
      </c>
      <c r="AY680" s="248" t="s">
        <v>243</v>
      </c>
    </row>
    <row r="681" s="14" customFormat="1">
      <c r="A681" s="14"/>
      <c r="B681" s="238"/>
      <c r="C681" s="239"/>
      <c r="D681" s="229" t="s">
        <v>253</v>
      </c>
      <c r="E681" s="239"/>
      <c r="F681" s="241" t="s">
        <v>1021</v>
      </c>
      <c r="G681" s="239"/>
      <c r="H681" s="242">
        <v>10.5</v>
      </c>
      <c r="I681" s="243"/>
      <c r="J681" s="239"/>
      <c r="K681" s="239"/>
      <c r="L681" s="244"/>
      <c r="M681" s="245"/>
      <c r="N681" s="246"/>
      <c r="O681" s="246"/>
      <c r="P681" s="246"/>
      <c r="Q681" s="246"/>
      <c r="R681" s="246"/>
      <c r="S681" s="246"/>
      <c r="T681" s="247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8" t="s">
        <v>253</v>
      </c>
      <c r="AU681" s="248" t="s">
        <v>83</v>
      </c>
      <c r="AV681" s="14" t="s">
        <v>83</v>
      </c>
      <c r="AW681" s="14" t="s">
        <v>4</v>
      </c>
      <c r="AX681" s="14" t="s">
        <v>81</v>
      </c>
      <c r="AY681" s="248" t="s">
        <v>243</v>
      </c>
    </row>
    <row r="682" s="2" customFormat="1" ht="33" customHeight="1">
      <c r="A682" s="41"/>
      <c r="B682" s="42"/>
      <c r="C682" s="209" t="s">
        <v>1022</v>
      </c>
      <c r="D682" s="209" t="s">
        <v>245</v>
      </c>
      <c r="E682" s="210" t="s">
        <v>1023</v>
      </c>
      <c r="F682" s="211" t="s">
        <v>1024</v>
      </c>
      <c r="G682" s="212" t="s">
        <v>128</v>
      </c>
      <c r="H682" s="213">
        <v>19.300000000000001</v>
      </c>
      <c r="I682" s="214"/>
      <c r="J682" s="215">
        <f>ROUND(I682*H682,2)</f>
        <v>0</v>
      </c>
      <c r="K682" s="211" t="s">
        <v>248</v>
      </c>
      <c r="L682" s="47"/>
      <c r="M682" s="216" t="s">
        <v>19</v>
      </c>
      <c r="N682" s="217" t="s">
        <v>44</v>
      </c>
      <c r="O682" s="87"/>
      <c r="P682" s="218">
        <f>O682*H682</f>
        <v>0</v>
      </c>
      <c r="Q682" s="218">
        <v>0.00018000000000000001</v>
      </c>
      <c r="R682" s="218">
        <f>Q682*H682</f>
        <v>0.0034740000000000005</v>
      </c>
      <c r="S682" s="218">
        <v>0</v>
      </c>
      <c r="T682" s="219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20" t="s">
        <v>354</v>
      </c>
      <c r="AT682" s="220" t="s">
        <v>245</v>
      </c>
      <c r="AU682" s="220" t="s">
        <v>83</v>
      </c>
      <c r="AY682" s="20" t="s">
        <v>243</v>
      </c>
      <c r="BE682" s="221">
        <f>IF(N682="základní",J682,0)</f>
        <v>0</v>
      </c>
      <c r="BF682" s="221">
        <f>IF(N682="snížená",J682,0)</f>
        <v>0</v>
      </c>
      <c r="BG682" s="221">
        <f>IF(N682="zákl. přenesená",J682,0)</f>
        <v>0</v>
      </c>
      <c r="BH682" s="221">
        <f>IF(N682="sníž. přenesená",J682,0)</f>
        <v>0</v>
      </c>
      <c r="BI682" s="221">
        <f>IF(N682="nulová",J682,0)</f>
        <v>0</v>
      </c>
      <c r="BJ682" s="20" t="s">
        <v>81</v>
      </c>
      <c r="BK682" s="221">
        <f>ROUND(I682*H682,2)</f>
        <v>0</v>
      </c>
      <c r="BL682" s="20" t="s">
        <v>354</v>
      </c>
      <c r="BM682" s="220" t="s">
        <v>1025</v>
      </c>
    </row>
    <row r="683" s="2" customFormat="1">
      <c r="A683" s="41"/>
      <c r="B683" s="42"/>
      <c r="C683" s="43"/>
      <c r="D683" s="222" t="s">
        <v>251</v>
      </c>
      <c r="E683" s="43"/>
      <c r="F683" s="223" t="s">
        <v>1026</v>
      </c>
      <c r="G683" s="43"/>
      <c r="H683" s="43"/>
      <c r="I683" s="224"/>
      <c r="J683" s="43"/>
      <c r="K683" s="43"/>
      <c r="L683" s="47"/>
      <c r="M683" s="225"/>
      <c r="N683" s="226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251</v>
      </c>
      <c r="AU683" s="20" t="s">
        <v>83</v>
      </c>
    </row>
    <row r="684" s="13" customFormat="1">
      <c r="A684" s="13"/>
      <c r="B684" s="227"/>
      <c r="C684" s="228"/>
      <c r="D684" s="229" t="s">
        <v>253</v>
      </c>
      <c r="E684" s="230" t="s">
        <v>19</v>
      </c>
      <c r="F684" s="231" t="s">
        <v>582</v>
      </c>
      <c r="G684" s="228"/>
      <c r="H684" s="230" t="s">
        <v>19</v>
      </c>
      <c r="I684" s="232"/>
      <c r="J684" s="228"/>
      <c r="K684" s="228"/>
      <c r="L684" s="233"/>
      <c r="M684" s="234"/>
      <c r="N684" s="235"/>
      <c r="O684" s="235"/>
      <c r="P684" s="235"/>
      <c r="Q684" s="235"/>
      <c r="R684" s="235"/>
      <c r="S684" s="235"/>
      <c r="T684" s="23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7" t="s">
        <v>253</v>
      </c>
      <c r="AU684" s="237" t="s">
        <v>83</v>
      </c>
      <c r="AV684" s="13" t="s">
        <v>81</v>
      </c>
      <c r="AW684" s="13" t="s">
        <v>34</v>
      </c>
      <c r="AX684" s="13" t="s">
        <v>73</v>
      </c>
      <c r="AY684" s="237" t="s">
        <v>243</v>
      </c>
    </row>
    <row r="685" s="14" customFormat="1">
      <c r="A685" s="14"/>
      <c r="B685" s="238"/>
      <c r="C685" s="239"/>
      <c r="D685" s="229" t="s">
        <v>253</v>
      </c>
      <c r="E685" s="240" t="s">
        <v>19</v>
      </c>
      <c r="F685" s="241" t="s">
        <v>1027</v>
      </c>
      <c r="G685" s="239"/>
      <c r="H685" s="242">
        <v>5.2000000000000002</v>
      </c>
      <c r="I685" s="243"/>
      <c r="J685" s="239"/>
      <c r="K685" s="239"/>
      <c r="L685" s="244"/>
      <c r="M685" s="245"/>
      <c r="N685" s="246"/>
      <c r="O685" s="246"/>
      <c r="P685" s="246"/>
      <c r="Q685" s="246"/>
      <c r="R685" s="246"/>
      <c r="S685" s="246"/>
      <c r="T685" s="24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8" t="s">
        <v>253</v>
      </c>
      <c r="AU685" s="248" t="s">
        <v>83</v>
      </c>
      <c r="AV685" s="14" t="s">
        <v>83</v>
      </c>
      <c r="AW685" s="14" t="s">
        <v>34</v>
      </c>
      <c r="AX685" s="14" t="s">
        <v>73</v>
      </c>
      <c r="AY685" s="248" t="s">
        <v>243</v>
      </c>
    </row>
    <row r="686" s="13" customFormat="1">
      <c r="A686" s="13"/>
      <c r="B686" s="227"/>
      <c r="C686" s="228"/>
      <c r="D686" s="229" t="s">
        <v>253</v>
      </c>
      <c r="E686" s="230" t="s">
        <v>19</v>
      </c>
      <c r="F686" s="231" t="s">
        <v>426</v>
      </c>
      <c r="G686" s="228"/>
      <c r="H686" s="230" t="s">
        <v>19</v>
      </c>
      <c r="I686" s="232"/>
      <c r="J686" s="228"/>
      <c r="K686" s="228"/>
      <c r="L686" s="233"/>
      <c r="M686" s="234"/>
      <c r="N686" s="235"/>
      <c r="O686" s="235"/>
      <c r="P686" s="235"/>
      <c r="Q686" s="235"/>
      <c r="R686" s="235"/>
      <c r="S686" s="235"/>
      <c r="T686" s="23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7" t="s">
        <v>253</v>
      </c>
      <c r="AU686" s="237" t="s">
        <v>83</v>
      </c>
      <c r="AV686" s="13" t="s">
        <v>81</v>
      </c>
      <c r="AW686" s="13" t="s">
        <v>34</v>
      </c>
      <c r="AX686" s="13" t="s">
        <v>73</v>
      </c>
      <c r="AY686" s="237" t="s">
        <v>243</v>
      </c>
    </row>
    <row r="687" s="14" customFormat="1">
      <c r="A687" s="14"/>
      <c r="B687" s="238"/>
      <c r="C687" s="239"/>
      <c r="D687" s="229" t="s">
        <v>253</v>
      </c>
      <c r="E687" s="240" t="s">
        <v>19</v>
      </c>
      <c r="F687" s="241" t="s">
        <v>1028</v>
      </c>
      <c r="G687" s="239"/>
      <c r="H687" s="242">
        <v>4.4500000000000002</v>
      </c>
      <c r="I687" s="243"/>
      <c r="J687" s="239"/>
      <c r="K687" s="239"/>
      <c r="L687" s="244"/>
      <c r="M687" s="245"/>
      <c r="N687" s="246"/>
      <c r="O687" s="246"/>
      <c r="P687" s="246"/>
      <c r="Q687" s="246"/>
      <c r="R687" s="246"/>
      <c r="S687" s="246"/>
      <c r="T687" s="247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8" t="s">
        <v>253</v>
      </c>
      <c r="AU687" s="248" t="s">
        <v>83</v>
      </c>
      <c r="AV687" s="14" t="s">
        <v>83</v>
      </c>
      <c r="AW687" s="14" t="s">
        <v>34</v>
      </c>
      <c r="AX687" s="14" t="s">
        <v>73</v>
      </c>
      <c r="AY687" s="248" t="s">
        <v>243</v>
      </c>
    </row>
    <row r="688" s="13" customFormat="1">
      <c r="A688" s="13"/>
      <c r="B688" s="227"/>
      <c r="C688" s="228"/>
      <c r="D688" s="229" t="s">
        <v>253</v>
      </c>
      <c r="E688" s="230" t="s">
        <v>19</v>
      </c>
      <c r="F688" s="231" t="s">
        <v>585</v>
      </c>
      <c r="G688" s="228"/>
      <c r="H688" s="230" t="s">
        <v>19</v>
      </c>
      <c r="I688" s="232"/>
      <c r="J688" s="228"/>
      <c r="K688" s="228"/>
      <c r="L688" s="233"/>
      <c r="M688" s="234"/>
      <c r="N688" s="235"/>
      <c r="O688" s="235"/>
      <c r="P688" s="235"/>
      <c r="Q688" s="235"/>
      <c r="R688" s="235"/>
      <c r="S688" s="235"/>
      <c r="T688" s="23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7" t="s">
        <v>253</v>
      </c>
      <c r="AU688" s="237" t="s">
        <v>83</v>
      </c>
      <c r="AV688" s="13" t="s">
        <v>81</v>
      </c>
      <c r="AW688" s="13" t="s">
        <v>34</v>
      </c>
      <c r="AX688" s="13" t="s">
        <v>73</v>
      </c>
      <c r="AY688" s="237" t="s">
        <v>243</v>
      </c>
    </row>
    <row r="689" s="14" customFormat="1">
      <c r="A689" s="14"/>
      <c r="B689" s="238"/>
      <c r="C689" s="239"/>
      <c r="D689" s="229" t="s">
        <v>253</v>
      </c>
      <c r="E689" s="240" t="s">
        <v>19</v>
      </c>
      <c r="F689" s="241" t="s">
        <v>1027</v>
      </c>
      <c r="G689" s="239"/>
      <c r="H689" s="242">
        <v>5.2000000000000002</v>
      </c>
      <c r="I689" s="243"/>
      <c r="J689" s="239"/>
      <c r="K689" s="239"/>
      <c r="L689" s="244"/>
      <c r="M689" s="245"/>
      <c r="N689" s="246"/>
      <c r="O689" s="246"/>
      <c r="P689" s="246"/>
      <c r="Q689" s="246"/>
      <c r="R689" s="246"/>
      <c r="S689" s="246"/>
      <c r="T689" s="24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8" t="s">
        <v>253</v>
      </c>
      <c r="AU689" s="248" t="s">
        <v>83</v>
      </c>
      <c r="AV689" s="14" t="s">
        <v>83</v>
      </c>
      <c r="AW689" s="14" t="s">
        <v>34</v>
      </c>
      <c r="AX689" s="14" t="s">
        <v>73</v>
      </c>
      <c r="AY689" s="248" t="s">
        <v>243</v>
      </c>
    </row>
    <row r="690" s="13" customFormat="1">
      <c r="A690" s="13"/>
      <c r="B690" s="227"/>
      <c r="C690" s="228"/>
      <c r="D690" s="229" t="s">
        <v>253</v>
      </c>
      <c r="E690" s="230" t="s">
        <v>19</v>
      </c>
      <c r="F690" s="231" t="s">
        <v>428</v>
      </c>
      <c r="G690" s="228"/>
      <c r="H690" s="230" t="s">
        <v>19</v>
      </c>
      <c r="I690" s="232"/>
      <c r="J690" s="228"/>
      <c r="K690" s="228"/>
      <c r="L690" s="233"/>
      <c r="M690" s="234"/>
      <c r="N690" s="235"/>
      <c r="O690" s="235"/>
      <c r="P690" s="235"/>
      <c r="Q690" s="235"/>
      <c r="R690" s="235"/>
      <c r="S690" s="235"/>
      <c r="T690" s="23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7" t="s">
        <v>253</v>
      </c>
      <c r="AU690" s="237" t="s">
        <v>83</v>
      </c>
      <c r="AV690" s="13" t="s">
        <v>81</v>
      </c>
      <c r="AW690" s="13" t="s">
        <v>34</v>
      </c>
      <c r="AX690" s="13" t="s">
        <v>73</v>
      </c>
      <c r="AY690" s="237" t="s">
        <v>243</v>
      </c>
    </row>
    <row r="691" s="14" customFormat="1">
      <c r="A691" s="14"/>
      <c r="B691" s="238"/>
      <c r="C691" s="239"/>
      <c r="D691" s="229" t="s">
        <v>253</v>
      </c>
      <c r="E691" s="240" t="s">
        <v>19</v>
      </c>
      <c r="F691" s="241" t="s">
        <v>1028</v>
      </c>
      <c r="G691" s="239"/>
      <c r="H691" s="242">
        <v>4.4500000000000002</v>
      </c>
      <c r="I691" s="243"/>
      <c r="J691" s="239"/>
      <c r="K691" s="239"/>
      <c r="L691" s="244"/>
      <c r="M691" s="245"/>
      <c r="N691" s="246"/>
      <c r="O691" s="246"/>
      <c r="P691" s="246"/>
      <c r="Q691" s="246"/>
      <c r="R691" s="246"/>
      <c r="S691" s="246"/>
      <c r="T691" s="247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8" t="s">
        <v>253</v>
      </c>
      <c r="AU691" s="248" t="s">
        <v>83</v>
      </c>
      <c r="AV691" s="14" t="s">
        <v>83</v>
      </c>
      <c r="AW691" s="14" t="s">
        <v>34</v>
      </c>
      <c r="AX691" s="14" t="s">
        <v>73</v>
      </c>
      <c r="AY691" s="248" t="s">
        <v>243</v>
      </c>
    </row>
    <row r="692" s="16" customFormat="1">
      <c r="A692" s="16"/>
      <c r="B692" s="260"/>
      <c r="C692" s="261"/>
      <c r="D692" s="229" t="s">
        <v>253</v>
      </c>
      <c r="E692" s="262" t="s">
        <v>126</v>
      </c>
      <c r="F692" s="263" t="s">
        <v>259</v>
      </c>
      <c r="G692" s="261"/>
      <c r="H692" s="264">
        <v>19.300000000000001</v>
      </c>
      <c r="I692" s="265"/>
      <c r="J692" s="261"/>
      <c r="K692" s="261"/>
      <c r="L692" s="266"/>
      <c r="M692" s="267"/>
      <c r="N692" s="268"/>
      <c r="O692" s="268"/>
      <c r="P692" s="268"/>
      <c r="Q692" s="268"/>
      <c r="R692" s="268"/>
      <c r="S692" s="268"/>
      <c r="T692" s="269"/>
      <c r="U692" s="16"/>
      <c r="V692" s="16"/>
      <c r="W692" s="16"/>
      <c r="X692" s="16"/>
      <c r="Y692" s="16"/>
      <c r="Z692" s="16"/>
      <c r="AA692" s="16"/>
      <c r="AB692" s="16"/>
      <c r="AC692" s="16"/>
      <c r="AD692" s="16"/>
      <c r="AE692" s="16"/>
      <c r="AT692" s="270" t="s">
        <v>253</v>
      </c>
      <c r="AU692" s="270" t="s">
        <v>83</v>
      </c>
      <c r="AV692" s="16" t="s">
        <v>249</v>
      </c>
      <c r="AW692" s="16" t="s">
        <v>34</v>
      </c>
      <c r="AX692" s="16" t="s">
        <v>81</v>
      </c>
      <c r="AY692" s="270" t="s">
        <v>243</v>
      </c>
    </row>
    <row r="693" s="2" customFormat="1" ht="16.5" customHeight="1">
      <c r="A693" s="41"/>
      <c r="B693" s="42"/>
      <c r="C693" s="271" t="s">
        <v>1029</v>
      </c>
      <c r="D693" s="271" t="s">
        <v>136</v>
      </c>
      <c r="E693" s="272" t="s">
        <v>1030</v>
      </c>
      <c r="F693" s="273" t="s">
        <v>1031</v>
      </c>
      <c r="G693" s="274" t="s">
        <v>128</v>
      </c>
      <c r="H693" s="275">
        <v>20.265000000000001</v>
      </c>
      <c r="I693" s="276"/>
      <c r="J693" s="277">
        <f>ROUND(I693*H693,2)</f>
        <v>0</v>
      </c>
      <c r="K693" s="273" t="s">
        <v>19</v>
      </c>
      <c r="L693" s="278"/>
      <c r="M693" s="279" t="s">
        <v>19</v>
      </c>
      <c r="N693" s="280" t="s">
        <v>44</v>
      </c>
      <c r="O693" s="87"/>
      <c r="P693" s="218">
        <f>O693*H693</f>
        <v>0</v>
      </c>
      <c r="Q693" s="218">
        <v>8.0000000000000007E-05</v>
      </c>
      <c r="R693" s="218">
        <f>Q693*H693</f>
        <v>0.0016212000000000002</v>
      </c>
      <c r="S693" s="218">
        <v>0</v>
      </c>
      <c r="T693" s="219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20" t="s">
        <v>459</v>
      </c>
      <c r="AT693" s="220" t="s">
        <v>136</v>
      </c>
      <c r="AU693" s="220" t="s">
        <v>83</v>
      </c>
      <c r="AY693" s="20" t="s">
        <v>243</v>
      </c>
      <c r="BE693" s="221">
        <f>IF(N693="základní",J693,0)</f>
        <v>0</v>
      </c>
      <c r="BF693" s="221">
        <f>IF(N693="snížená",J693,0)</f>
        <v>0</v>
      </c>
      <c r="BG693" s="221">
        <f>IF(N693="zákl. přenesená",J693,0)</f>
        <v>0</v>
      </c>
      <c r="BH693" s="221">
        <f>IF(N693="sníž. přenesená",J693,0)</f>
        <v>0</v>
      </c>
      <c r="BI693" s="221">
        <f>IF(N693="nulová",J693,0)</f>
        <v>0</v>
      </c>
      <c r="BJ693" s="20" t="s">
        <v>81</v>
      </c>
      <c r="BK693" s="221">
        <f>ROUND(I693*H693,2)</f>
        <v>0</v>
      </c>
      <c r="BL693" s="20" t="s">
        <v>354</v>
      </c>
      <c r="BM693" s="220" t="s">
        <v>1032</v>
      </c>
    </row>
    <row r="694" s="14" customFormat="1">
      <c r="A694" s="14"/>
      <c r="B694" s="238"/>
      <c r="C694" s="239"/>
      <c r="D694" s="229" t="s">
        <v>253</v>
      </c>
      <c r="E694" s="240" t="s">
        <v>19</v>
      </c>
      <c r="F694" s="241" t="s">
        <v>126</v>
      </c>
      <c r="G694" s="239"/>
      <c r="H694" s="242">
        <v>19.300000000000001</v>
      </c>
      <c r="I694" s="243"/>
      <c r="J694" s="239"/>
      <c r="K694" s="239"/>
      <c r="L694" s="244"/>
      <c r="M694" s="245"/>
      <c r="N694" s="246"/>
      <c r="O694" s="246"/>
      <c r="P694" s="246"/>
      <c r="Q694" s="246"/>
      <c r="R694" s="246"/>
      <c r="S694" s="246"/>
      <c r="T694" s="247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8" t="s">
        <v>253</v>
      </c>
      <c r="AU694" s="248" t="s">
        <v>83</v>
      </c>
      <c r="AV694" s="14" t="s">
        <v>83</v>
      </c>
      <c r="AW694" s="14" t="s">
        <v>34</v>
      </c>
      <c r="AX694" s="14" t="s">
        <v>81</v>
      </c>
      <c r="AY694" s="248" t="s">
        <v>243</v>
      </c>
    </row>
    <row r="695" s="14" customFormat="1">
      <c r="A695" s="14"/>
      <c r="B695" s="238"/>
      <c r="C695" s="239"/>
      <c r="D695" s="229" t="s">
        <v>253</v>
      </c>
      <c r="E695" s="239"/>
      <c r="F695" s="241" t="s">
        <v>1033</v>
      </c>
      <c r="G695" s="239"/>
      <c r="H695" s="242">
        <v>20.265000000000001</v>
      </c>
      <c r="I695" s="243"/>
      <c r="J695" s="239"/>
      <c r="K695" s="239"/>
      <c r="L695" s="244"/>
      <c r="M695" s="245"/>
      <c r="N695" s="246"/>
      <c r="O695" s="246"/>
      <c r="P695" s="246"/>
      <c r="Q695" s="246"/>
      <c r="R695" s="246"/>
      <c r="S695" s="246"/>
      <c r="T695" s="24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8" t="s">
        <v>253</v>
      </c>
      <c r="AU695" s="248" t="s">
        <v>83</v>
      </c>
      <c r="AV695" s="14" t="s">
        <v>83</v>
      </c>
      <c r="AW695" s="14" t="s">
        <v>4</v>
      </c>
      <c r="AX695" s="14" t="s">
        <v>81</v>
      </c>
      <c r="AY695" s="248" t="s">
        <v>243</v>
      </c>
    </row>
    <row r="696" s="2" customFormat="1" ht="49.05" customHeight="1">
      <c r="A696" s="41"/>
      <c r="B696" s="42"/>
      <c r="C696" s="209" t="s">
        <v>1034</v>
      </c>
      <c r="D696" s="209" t="s">
        <v>245</v>
      </c>
      <c r="E696" s="210" t="s">
        <v>1035</v>
      </c>
      <c r="F696" s="211" t="s">
        <v>1036</v>
      </c>
      <c r="G696" s="212" t="s">
        <v>181</v>
      </c>
      <c r="H696" s="213">
        <v>1.0900000000000001</v>
      </c>
      <c r="I696" s="214"/>
      <c r="J696" s="215">
        <f>ROUND(I696*H696,2)</f>
        <v>0</v>
      </c>
      <c r="K696" s="211" t="s">
        <v>248</v>
      </c>
      <c r="L696" s="47"/>
      <c r="M696" s="216" t="s">
        <v>19</v>
      </c>
      <c r="N696" s="217" t="s">
        <v>44</v>
      </c>
      <c r="O696" s="87"/>
      <c r="P696" s="218">
        <f>O696*H696</f>
        <v>0</v>
      </c>
      <c r="Q696" s="218">
        <v>0</v>
      </c>
      <c r="R696" s="218">
        <f>Q696*H696</f>
        <v>0</v>
      </c>
      <c r="S696" s="218">
        <v>0</v>
      </c>
      <c r="T696" s="219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20" t="s">
        <v>354</v>
      </c>
      <c r="AT696" s="220" t="s">
        <v>245</v>
      </c>
      <c r="AU696" s="220" t="s">
        <v>83</v>
      </c>
      <c r="AY696" s="20" t="s">
        <v>243</v>
      </c>
      <c r="BE696" s="221">
        <f>IF(N696="základní",J696,0)</f>
        <v>0</v>
      </c>
      <c r="BF696" s="221">
        <f>IF(N696="snížená",J696,0)</f>
        <v>0</v>
      </c>
      <c r="BG696" s="221">
        <f>IF(N696="zákl. přenesená",J696,0)</f>
        <v>0</v>
      </c>
      <c r="BH696" s="221">
        <f>IF(N696="sníž. přenesená",J696,0)</f>
        <v>0</v>
      </c>
      <c r="BI696" s="221">
        <f>IF(N696="nulová",J696,0)</f>
        <v>0</v>
      </c>
      <c r="BJ696" s="20" t="s">
        <v>81</v>
      </c>
      <c r="BK696" s="221">
        <f>ROUND(I696*H696,2)</f>
        <v>0</v>
      </c>
      <c r="BL696" s="20" t="s">
        <v>354</v>
      </c>
      <c r="BM696" s="220" t="s">
        <v>1037</v>
      </c>
    </row>
    <row r="697" s="2" customFormat="1">
      <c r="A697" s="41"/>
      <c r="B697" s="42"/>
      <c r="C697" s="43"/>
      <c r="D697" s="222" t="s">
        <v>251</v>
      </c>
      <c r="E697" s="43"/>
      <c r="F697" s="223" t="s">
        <v>1038</v>
      </c>
      <c r="G697" s="43"/>
      <c r="H697" s="43"/>
      <c r="I697" s="224"/>
      <c r="J697" s="43"/>
      <c r="K697" s="43"/>
      <c r="L697" s="47"/>
      <c r="M697" s="225"/>
      <c r="N697" s="226"/>
      <c r="O697" s="87"/>
      <c r="P697" s="87"/>
      <c r="Q697" s="87"/>
      <c r="R697" s="87"/>
      <c r="S697" s="87"/>
      <c r="T697" s="88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T697" s="20" t="s">
        <v>251</v>
      </c>
      <c r="AU697" s="20" t="s">
        <v>83</v>
      </c>
    </row>
    <row r="698" s="12" customFormat="1" ht="22.8" customHeight="1">
      <c r="A698" s="12"/>
      <c r="B698" s="193"/>
      <c r="C698" s="194"/>
      <c r="D698" s="195" t="s">
        <v>72</v>
      </c>
      <c r="E698" s="207" t="s">
        <v>1039</v>
      </c>
      <c r="F698" s="207" t="s">
        <v>1040</v>
      </c>
      <c r="G698" s="194"/>
      <c r="H698" s="194"/>
      <c r="I698" s="197"/>
      <c r="J698" s="208">
        <f>BK698</f>
        <v>0</v>
      </c>
      <c r="K698" s="194"/>
      <c r="L698" s="199"/>
      <c r="M698" s="200"/>
      <c r="N698" s="201"/>
      <c r="O698" s="201"/>
      <c r="P698" s="202">
        <f>SUM(P699:P746)</f>
        <v>0</v>
      </c>
      <c r="Q698" s="201"/>
      <c r="R698" s="202">
        <f>SUM(R699:R746)</f>
        <v>0.024051690000000001</v>
      </c>
      <c r="S698" s="201"/>
      <c r="T698" s="203">
        <f>SUM(T699:T746)</f>
        <v>0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04" t="s">
        <v>83</v>
      </c>
      <c r="AT698" s="205" t="s">
        <v>72</v>
      </c>
      <c r="AU698" s="205" t="s">
        <v>81</v>
      </c>
      <c r="AY698" s="204" t="s">
        <v>243</v>
      </c>
      <c r="BK698" s="206">
        <f>SUM(BK699:BK746)</f>
        <v>0</v>
      </c>
    </row>
    <row r="699" s="2" customFormat="1" ht="24.15" customHeight="1">
      <c r="A699" s="41"/>
      <c r="B699" s="42"/>
      <c r="C699" s="209" t="s">
        <v>1041</v>
      </c>
      <c r="D699" s="209" t="s">
        <v>245</v>
      </c>
      <c r="E699" s="210" t="s">
        <v>1042</v>
      </c>
      <c r="F699" s="211" t="s">
        <v>1043</v>
      </c>
      <c r="G699" s="212" t="s">
        <v>97</v>
      </c>
      <c r="H699" s="213">
        <v>34.887</v>
      </c>
      <c r="I699" s="214"/>
      <c r="J699" s="215">
        <f>ROUND(I699*H699,2)</f>
        <v>0</v>
      </c>
      <c r="K699" s="211" t="s">
        <v>248</v>
      </c>
      <c r="L699" s="47"/>
      <c r="M699" s="216" t="s">
        <v>19</v>
      </c>
      <c r="N699" s="217" t="s">
        <v>44</v>
      </c>
      <c r="O699" s="87"/>
      <c r="P699" s="218">
        <f>O699*H699</f>
        <v>0</v>
      </c>
      <c r="Q699" s="218">
        <v>0</v>
      </c>
      <c r="R699" s="218">
        <f>Q699*H699</f>
        <v>0</v>
      </c>
      <c r="S699" s="218">
        <v>0</v>
      </c>
      <c r="T699" s="219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20" t="s">
        <v>354</v>
      </c>
      <c r="AT699" s="220" t="s">
        <v>245</v>
      </c>
      <c r="AU699" s="220" t="s">
        <v>83</v>
      </c>
      <c r="AY699" s="20" t="s">
        <v>243</v>
      </c>
      <c r="BE699" s="221">
        <f>IF(N699="základní",J699,0)</f>
        <v>0</v>
      </c>
      <c r="BF699" s="221">
        <f>IF(N699="snížená",J699,0)</f>
        <v>0</v>
      </c>
      <c r="BG699" s="221">
        <f>IF(N699="zákl. přenesená",J699,0)</f>
        <v>0</v>
      </c>
      <c r="BH699" s="221">
        <f>IF(N699="sníž. přenesená",J699,0)</f>
        <v>0</v>
      </c>
      <c r="BI699" s="221">
        <f>IF(N699="nulová",J699,0)</f>
        <v>0</v>
      </c>
      <c r="BJ699" s="20" t="s">
        <v>81</v>
      </c>
      <c r="BK699" s="221">
        <f>ROUND(I699*H699,2)</f>
        <v>0</v>
      </c>
      <c r="BL699" s="20" t="s">
        <v>354</v>
      </c>
      <c r="BM699" s="220" t="s">
        <v>1044</v>
      </c>
    </row>
    <row r="700" s="2" customFormat="1">
      <c r="A700" s="41"/>
      <c r="B700" s="42"/>
      <c r="C700" s="43"/>
      <c r="D700" s="222" t="s">
        <v>251</v>
      </c>
      <c r="E700" s="43"/>
      <c r="F700" s="223" t="s">
        <v>1045</v>
      </c>
      <c r="G700" s="43"/>
      <c r="H700" s="43"/>
      <c r="I700" s="224"/>
      <c r="J700" s="43"/>
      <c r="K700" s="43"/>
      <c r="L700" s="47"/>
      <c r="M700" s="225"/>
      <c r="N700" s="226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251</v>
      </c>
      <c r="AU700" s="20" t="s">
        <v>83</v>
      </c>
    </row>
    <row r="701" s="14" customFormat="1">
      <c r="A701" s="14"/>
      <c r="B701" s="238"/>
      <c r="C701" s="239"/>
      <c r="D701" s="229" t="s">
        <v>253</v>
      </c>
      <c r="E701" s="240" t="s">
        <v>19</v>
      </c>
      <c r="F701" s="241" t="s">
        <v>142</v>
      </c>
      <c r="G701" s="239"/>
      <c r="H701" s="242">
        <v>34.887</v>
      </c>
      <c r="I701" s="243"/>
      <c r="J701" s="239"/>
      <c r="K701" s="239"/>
      <c r="L701" s="244"/>
      <c r="M701" s="245"/>
      <c r="N701" s="246"/>
      <c r="O701" s="246"/>
      <c r="P701" s="246"/>
      <c r="Q701" s="246"/>
      <c r="R701" s="246"/>
      <c r="S701" s="246"/>
      <c r="T701" s="24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8" t="s">
        <v>253</v>
      </c>
      <c r="AU701" s="248" t="s">
        <v>83</v>
      </c>
      <c r="AV701" s="14" t="s">
        <v>83</v>
      </c>
      <c r="AW701" s="14" t="s">
        <v>34</v>
      </c>
      <c r="AX701" s="14" t="s">
        <v>81</v>
      </c>
      <c r="AY701" s="248" t="s">
        <v>243</v>
      </c>
    </row>
    <row r="702" s="2" customFormat="1" ht="33" customHeight="1">
      <c r="A702" s="41"/>
      <c r="B702" s="42"/>
      <c r="C702" s="209" t="s">
        <v>1046</v>
      </c>
      <c r="D702" s="209" t="s">
        <v>245</v>
      </c>
      <c r="E702" s="210" t="s">
        <v>1047</v>
      </c>
      <c r="F702" s="211" t="s">
        <v>1048</v>
      </c>
      <c r="G702" s="212" t="s">
        <v>97</v>
      </c>
      <c r="H702" s="213">
        <v>34.887</v>
      </c>
      <c r="I702" s="214"/>
      <c r="J702" s="215">
        <f>ROUND(I702*H702,2)</f>
        <v>0</v>
      </c>
      <c r="K702" s="211" t="s">
        <v>248</v>
      </c>
      <c r="L702" s="47"/>
      <c r="M702" s="216" t="s">
        <v>19</v>
      </c>
      <c r="N702" s="217" t="s">
        <v>44</v>
      </c>
      <c r="O702" s="87"/>
      <c r="P702" s="218">
        <f>O702*H702</f>
        <v>0</v>
      </c>
      <c r="Q702" s="218">
        <v>0.00013999999999999999</v>
      </c>
      <c r="R702" s="218">
        <f>Q702*H702</f>
        <v>0.0048841799999999993</v>
      </c>
      <c r="S702" s="218">
        <v>0</v>
      </c>
      <c r="T702" s="219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20" t="s">
        <v>354</v>
      </c>
      <c r="AT702" s="220" t="s">
        <v>245</v>
      </c>
      <c r="AU702" s="220" t="s">
        <v>83</v>
      </c>
      <c r="AY702" s="20" t="s">
        <v>243</v>
      </c>
      <c r="BE702" s="221">
        <f>IF(N702="základní",J702,0)</f>
        <v>0</v>
      </c>
      <c r="BF702" s="221">
        <f>IF(N702="snížená",J702,0)</f>
        <v>0</v>
      </c>
      <c r="BG702" s="221">
        <f>IF(N702="zákl. přenesená",J702,0)</f>
        <v>0</v>
      </c>
      <c r="BH702" s="221">
        <f>IF(N702="sníž. přenesená",J702,0)</f>
        <v>0</v>
      </c>
      <c r="BI702" s="221">
        <f>IF(N702="nulová",J702,0)</f>
        <v>0</v>
      </c>
      <c r="BJ702" s="20" t="s">
        <v>81</v>
      </c>
      <c r="BK702" s="221">
        <f>ROUND(I702*H702,2)</f>
        <v>0</v>
      </c>
      <c r="BL702" s="20" t="s">
        <v>354</v>
      </c>
      <c r="BM702" s="220" t="s">
        <v>1049</v>
      </c>
    </row>
    <row r="703" s="2" customFormat="1">
      <c r="A703" s="41"/>
      <c r="B703" s="42"/>
      <c r="C703" s="43"/>
      <c r="D703" s="222" t="s">
        <v>251</v>
      </c>
      <c r="E703" s="43"/>
      <c r="F703" s="223" t="s">
        <v>1050</v>
      </c>
      <c r="G703" s="43"/>
      <c r="H703" s="43"/>
      <c r="I703" s="224"/>
      <c r="J703" s="43"/>
      <c r="K703" s="43"/>
      <c r="L703" s="47"/>
      <c r="M703" s="225"/>
      <c r="N703" s="226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251</v>
      </c>
      <c r="AU703" s="20" t="s">
        <v>83</v>
      </c>
    </row>
    <row r="704" s="14" customFormat="1">
      <c r="A704" s="14"/>
      <c r="B704" s="238"/>
      <c r="C704" s="239"/>
      <c r="D704" s="229" t="s">
        <v>253</v>
      </c>
      <c r="E704" s="240" t="s">
        <v>19</v>
      </c>
      <c r="F704" s="241" t="s">
        <v>142</v>
      </c>
      <c r="G704" s="239"/>
      <c r="H704" s="242">
        <v>34.887</v>
      </c>
      <c r="I704" s="243"/>
      <c r="J704" s="239"/>
      <c r="K704" s="239"/>
      <c r="L704" s="244"/>
      <c r="M704" s="245"/>
      <c r="N704" s="246"/>
      <c r="O704" s="246"/>
      <c r="P704" s="246"/>
      <c r="Q704" s="246"/>
      <c r="R704" s="246"/>
      <c r="S704" s="246"/>
      <c r="T704" s="24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8" t="s">
        <v>253</v>
      </c>
      <c r="AU704" s="248" t="s">
        <v>83</v>
      </c>
      <c r="AV704" s="14" t="s">
        <v>83</v>
      </c>
      <c r="AW704" s="14" t="s">
        <v>34</v>
      </c>
      <c r="AX704" s="14" t="s">
        <v>81</v>
      </c>
      <c r="AY704" s="248" t="s">
        <v>243</v>
      </c>
    </row>
    <row r="705" s="2" customFormat="1" ht="24.15" customHeight="1">
      <c r="A705" s="41"/>
      <c r="B705" s="42"/>
      <c r="C705" s="209" t="s">
        <v>1051</v>
      </c>
      <c r="D705" s="209" t="s">
        <v>245</v>
      </c>
      <c r="E705" s="210" t="s">
        <v>1052</v>
      </c>
      <c r="F705" s="211" t="s">
        <v>1053</v>
      </c>
      <c r="G705" s="212" t="s">
        <v>97</v>
      </c>
      <c r="H705" s="213">
        <v>34.887</v>
      </c>
      <c r="I705" s="214"/>
      <c r="J705" s="215">
        <f>ROUND(I705*H705,2)</f>
        <v>0</v>
      </c>
      <c r="K705" s="211" t="s">
        <v>248</v>
      </c>
      <c r="L705" s="47"/>
      <c r="M705" s="216" t="s">
        <v>19</v>
      </c>
      <c r="N705" s="217" t="s">
        <v>44</v>
      </c>
      <c r="O705" s="87"/>
      <c r="P705" s="218">
        <f>O705*H705</f>
        <v>0</v>
      </c>
      <c r="Q705" s="218">
        <v>0.00025000000000000001</v>
      </c>
      <c r="R705" s="218">
        <f>Q705*H705</f>
        <v>0.0087217500000000003</v>
      </c>
      <c r="S705" s="218">
        <v>0</v>
      </c>
      <c r="T705" s="219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20" t="s">
        <v>354</v>
      </c>
      <c r="AT705" s="220" t="s">
        <v>245</v>
      </c>
      <c r="AU705" s="220" t="s">
        <v>83</v>
      </c>
      <c r="AY705" s="20" t="s">
        <v>243</v>
      </c>
      <c r="BE705" s="221">
        <f>IF(N705="základní",J705,0)</f>
        <v>0</v>
      </c>
      <c r="BF705" s="221">
        <f>IF(N705="snížená",J705,0)</f>
        <v>0</v>
      </c>
      <c r="BG705" s="221">
        <f>IF(N705="zákl. přenesená",J705,0)</f>
        <v>0</v>
      </c>
      <c r="BH705" s="221">
        <f>IF(N705="sníž. přenesená",J705,0)</f>
        <v>0</v>
      </c>
      <c r="BI705" s="221">
        <f>IF(N705="nulová",J705,0)</f>
        <v>0</v>
      </c>
      <c r="BJ705" s="20" t="s">
        <v>81</v>
      </c>
      <c r="BK705" s="221">
        <f>ROUND(I705*H705,2)</f>
        <v>0</v>
      </c>
      <c r="BL705" s="20" t="s">
        <v>354</v>
      </c>
      <c r="BM705" s="220" t="s">
        <v>1054</v>
      </c>
    </row>
    <row r="706" s="2" customFormat="1">
      <c r="A706" s="41"/>
      <c r="B706" s="42"/>
      <c r="C706" s="43"/>
      <c r="D706" s="222" t="s">
        <v>251</v>
      </c>
      <c r="E706" s="43"/>
      <c r="F706" s="223" t="s">
        <v>1055</v>
      </c>
      <c r="G706" s="43"/>
      <c r="H706" s="43"/>
      <c r="I706" s="224"/>
      <c r="J706" s="43"/>
      <c r="K706" s="43"/>
      <c r="L706" s="47"/>
      <c r="M706" s="225"/>
      <c r="N706" s="226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251</v>
      </c>
      <c r="AU706" s="20" t="s">
        <v>83</v>
      </c>
    </row>
    <row r="707" s="13" customFormat="1">
      <c r="A707" s="13"/>
      <c r="B707" s="227"/>
      <c r="C707" s="228"/>
      <c r="D707" s="229" t="s">
        <v>253</v>
      </c>
      <c r="E707" s="230" t="s">
        <v>19</v>
      </c>
      <c r="F707" s="231" t="s">
        <v>1056</v>
      </c>
      <c r="G707" s="228"/>
      <c r="H707" s="230" t="s">
        <v>19</v>
      </c>
      <c r="I707" s="232"/>
      <c r="J707" s="228"/>
      <c r="K707" s="228"/>
      <c r="L707" s="233"/>
      <c r="M707" s="234"/>
      <c r="N707" s="235"/>
      <c r="O707" s="235"/>
      <c r="P707" s="235"/>
      <c r="Q707" s="235"/>
      <c r="R707" s="235"/>
      <c r="S707" s="235"/>
      <c r="T707" s="23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7" t="s">
        <v>253</v>
      </c>
      <c r="AU707" s="237" t="s">
        <v>83</v>
      </c>
      <c r="AV707" s="13" t="s">
        <v>81</v>
      </c>
      <c r="AW707" s="13" t="s">
        <v>34</v>
      </c>
      <c r="AX707" s="13" t="s">
        <v>73</v>
      </c>
      <c r="AY707" s="237" t="s">
        <v>243</v>
      </c>
    </row>
    <row r="708" s="14" customFormat="1">
      <c r="A708" s="14"/>
      <c r="B708" s="238"/>
      <c r="C708" s="239"/>
      <c r="D708" s="229" t="s">
        <v>253</v>
      </c>
      <c r="E708" s="240" t="s">
        <v>19</v>
      </c>
      <c r="F708" s="241" t="s">
        <v>142</v>
      </c>
      <c r="G708" s="239"/>
      <c r="H708" s="242">
        <v>34.887</v>
      </c>
      <c r="I708" s="243"/>
      <c r="J708" s="239"/>
      <c r="K708" s="239"/>
      <c r="L708" s="244"/>
      <c r="M708" s="245"/>
      <c r="N708" s="246"/>
      <c r="O708" s="246"/>
      <c r="P708" s="246"/>
      <c r="Q708" s="246"/>
      <c r="R708" s="246"/>
      <c r="S708" s="246"/>
      <c r="T708" s="247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8" t="s">
        <v>253</v>
      </c>
      <c r="AU708" s="248" t="s">
        <v>83</v>
      </c>
      <c r="AV708" s="14" t="s">
        <v>83</v>
      </c>
      <c r="AW708" s="14" t="s">
        <v>34</v>
      </c>
      <c r="AX708" s="14" t="s">
        <v>81</v>
      </c>
      <c r="AY708" s="248" t="s">
        <v>243</v>
      </c>
    </row>
    <row r="709" s="2" customFormat="1" ht="37.8" customHeight="1">
      <c r="A709" s="41"/>
      <c r="B709" s="42"/>
      <c r="C709" s="209" t="s">
        <v>1057</v>
      </c>
      <c r="D709" s="209" t="s">
        <v>245</v>
      </c>
      <c r="E709" s="210" t="s">
        <v>1058</v>
      </c>
      <c r="F709" s="211" t="s">
        <v>1059</v>
      </c>
      <c r="G709" s="212" t="s">
        <v>97</v>
      </c>
      <c r="H709" s="213">
        <v>9.5120000000000005</v>
      </c>
      <c r="I709" s="214"/>
      <c r="J709" s="215">
        <f>ROUND(I709*H709,2)</f>
        <v>0</v>
      </c>
      <c r="K709" s="211" t="s">
        <v>248</v>
      </c>
      <c r="L709" s="47"/>
      <c r="M709" s="216" t="s">
        <v>19</v>
      </c>
      <c r="N709" s="217" t="s">
        <v>44</v>
      </c>
      <c r="O709" s="87"/>
      <c r="P709" s="218">
        <f>O709*H709</f>
        <v>0</v>
      </c>
      <c r="Q709" s="218">
        <v>6.9999999999999994E-05</v>
      </c>
      <c r="R709" s="218">
        <f>Q709*H709</f>
        <v>0.00066584000000000001</v>
      </c>
      <c r="S709" s="218">
        <v>0</v>
      </c>
      <c r="T709" s="219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20" t="s">
        <v>354</v>
      </c>
      <c r="AT709" s="220" t="s">
        <v>245</v>
      </c>
      <c r="AU709" s="220" t="s">
        <v>83</v>
      </c>
      <c r="AY709" s="20" t="s">
        <v>243</v>
      </c>
      <c r="BE709" s="221">
        <f>IF(N709="základní",J709,0)</f>
        <v>0</v>
      </c>
      <c r="BF709" s="221">
        <f>IF(N709="snížená",J709,0)</f>
        <v>0</v>
      </c>
      <c r="BG709" s="221">
        <f>IF(N709="zákl. přenesená",J709,0)</f>
        <v>0</v>
      </c>
      <c r="BH709" s="221">
        <f>IF(N709="sníž. přenesená",J709,0)</f>
        <v>0</v>
      </c>
      <c r="BI709" s="221">
        <f>IF(N709="nulová",J709,0)</f>
        <v>0</v>
      </c>
      <c r="BJ709" s="20" t="s">
        <v>81</v>
      </c>
      <c r="BK709" s="221">
        <f>ROUND(I709*H709,2)</f>
        <v>0</v>
      </c>
      <c r="BL709" s="20" t="s">
        <v>354</v>
      </c>
      <c r="BM709" s="220" t="s">
        <v>1060</v>
      </c>
    </row>
    <row r="710" s="2" customFormat="1">
      <c r="A710" s="41"/>
      <c r="B710" s="42"/>
      <c r="C710" s="43"/>
      <c r="D710" s="222" t="s">
        <v>251</v>
      </c>
      <c r="E710" s="43"/>
      <c r="F710" s="223" t="s">
        <v>1061</v>
      </c>
      <c r="G710" s="43"/>
      <c r="H710" s="43"/>
      <c r="I710" s="224"/>
      <c r="J710" s="43"/>
      <c r="K710" s="43"/>
      <c r="L710" s="47"/>
      <c r="M710" s="225"/>
      <c r="N710" s="226"/>
      <c r="O710" s="87"/>
      <c r="P710" s="87"/>
      <c r="Q710" s="87"/>
      <c r="R710" s="87"/>
      <c r="S710" s="87"/>
      <c r="T710" s="88"/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T710" s="20" t="s">
        <v>251</v>
      </c>
      <c r="AU710" s="20" t="s">
        <v>83</v>
      </c>
    </row>
    <row r="711" s="14" customFormat="1">
      <c r="A711" s="14"/>
      <c r="B711" s="238"/>
      <c r="C711" s="239"/>
      <c r="D711" s="229" t="s">
        <v>253</v>
      </c>
      <c r="E711" s="240" t="s">
        <v>19</v>
      </c>
      <c r="F711" s="241" t="s">
        <v>139</v>
      </c>
      <c r="G711" s="239"/>
      <c r="H711" s="242">
        <v>9.5120000000000005</v>
      </c>
      <c r="I711" s="243"/>
      <c r="J711" s="239"/>
      <c r="K711" s="239"/>
      <c r="L711" s="244"/>
      <c r="M711" s="245"/>
      <c r="N711" s="246"/>
      <c r="O711" s="246"/>
      <c r="P711" s="246"/>
      <c r="Q711" s="246"/>
      <c r="R711" s="246"/>
      <c r="S711" s="246"/>
      <c r="T711" s="247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8" t="s">
        <v>253</v>
      </c>
      <c r="AU711" s="248" t="s">
        <v>83</v>
      </c>
      <c r="AV711" s="14" t="s">
        <v>83</v>
      </c>
      <c r="AW711" s="14" t="s">
        <v>34</v>
      </c>
      <c r="AX711" s="14" t="s">
        <v>81</v>
      </c>
      <c r="AY711" s="248" t="s">
        <v>243</v>
      </c>
    </row>
    <row r="712" s="2" customFormat="1" ht="24.15" customHeight="1">
      <c r="A712" s="41"/>
      <c r="B712" s="42"/>
      <c r="C712" s="209" t="s">
        <v>1062</v>
      </c>
      <c r="D712" s="209" t="s">
        <v>245</v>
      </c>
      <c r="E712" s="210" t="s">
        <v>1063</v>
      </c>
      <c r="F712" s="211" t="s">
        <v>1064</v>
      </c>
      <c r="G712" s="212" t="s">
        <v>97</v>
      </c>
      <c r="H712" s="213">
        <v>9.5120000000000005</v>
      </c>
      <c r="I712" s="214"/>
      <c r="J712" s="215">
        <f>ROUND(I712*H712,2)</f>
        <v>0</v>
      </c>
      <c r="K712" s="211" t="s">
        <v>248</v>
      </c>
      <c r="L712" s="47"/>
      <c r="M712" s="216" t="s">
        <v>19</v>
      </c>
      <c r="N712" s="217" t="s">
        <v>44</v>
      </c>
      <c r="O712" s="87"/>
      <c r="P712" s="218">
        <f>O712*H712</f>
        <v>0</v>
      </c>
      <c r="Q712" s="218">
        <v>0.00012</v>
      </c>
      <c r="R712" s="218">
        <f>Q712*H712</f>
        <v>0.0011414400000000001</v>
      </c>
      <c r="S712" s="218">
        <v>0</v>
      </c>
      <c r="T712" s="219">
        <f>S712*H712</f>
        <v>0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20" t="s">
        <v>354</v>
      </c>
      <c r="AT712" s="220" t="s">
        <v>245</v>
      </c>
      <c r="AU712" s="220" t="s">
        <v>83</v>
      </c>
      <c r="AY712" s="20" t="s">
        <v>243</v>
      </c>
      <c r="BE712" s="221">
        <f>IF(N712="základní",J712,0)</f>
        <v>0</v>
      </c>
      <c r="BF712" s="221">
        <f>IF(N712="snížená",J712,0)</f>
        <v>0</v>
      </c>
      <c r="BG712" s="221">
        <f>IF(N712="zákl. přenesená",J712,0)</f>
        <v>0</v>
      </c>
      <c r="BH712" s="221">
        <f>IF(N712="sníž. přenesená",J712,0)</f>
        <v>0</v>
      </c>
      <c r="BI712" s="221">
        <f>IF(N712="nulová",J712,0)</f>
        <v>0</v>
      </c>
      <c r="BJ712" s="20" t="s">
        <v>81</v>
      </c>
      <c r="BK712" s="221">
        <f>ROUND(I712*H712,2)</f>
        <v>0</v>
      </c>
      <c r="BL712" s="20" t="s">
        <v>354</v>
      </c>
      <c r="BM712" s="220" t="s">
        <v>1065</v>
      </c>
    </row>
    <row r="713" s="2" customFormat="1">
      <c r="A713" s="41"/>
      <c r="B713" s="42"/>
      <c r="C713" s="43"/>
      <c r="D713" s="222" t="s">
        <v>251</v>
      </c>
      <c r="E713" s="43"/>
      <c r="F713" s="223" t="s">
        <v>1066</v>
      </c>
      <c r="G713" s="43"/>
      <c r="H713" s="43"/>
      <c r="I713" s="224"/>
      <c r="J713" s="43"/>
      <c r="K713" s="43"/>
      <c r="L713" s="47"/>
      <c r="M713" s="225"/>
      <c r="N713" s="226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0" t="s">
        <v>251</v>
      </c>
      <c r="AU713" s="20" t="s">
        <v>83</v>
      </c>
    </row>
    <row r="714" s="14" customFormat="1">
      <c r="A714" s="14"/>
      <c r="B714" s="238"/>
      <c r="C714" s="239"/>
      <c r="D714" s="229" t="s">
        <v>253</v>
      </c>
      <c r="E714" s="240" t="s">
        <v>19</v>
      </c>
      <c r="F714" s="241" t="s">
        <v>139</v>
      </c>
      <c r="G714" s="239"/>
      <c r="H714" s="242">
        <v>9.5120000000000005</v>
      </c>
      <c r="I714" s="243"/>
      <c r="J714" s="239"/>
      <c r="K714" s="239"/>
      <c r="L714" s="244"/>
      <c r="M714" s="245"/>
      <c r="N714" s="246"/>
      <c r="O714" s="246"/>
      <c r="P714" s="246"/>
      <c r="Q714" s="246"/>
      <c r="R714" s="246"/>
      <c r="S714" s="246"/>
      <c r="T714" s="247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8" t="s">
        <v>253</v>
      </c>
      <c r="AU714" s="248" t="s">
        <v>83</v>
      </c>
      <c r="AV714" s="14" t="s">
        <v>83</v>
      </c>
      <c r="AW714" s="14" t="s">
        <v>34</v>
      </c>
      <c r="AX714" s="14" t="s">
        <v>81</v>
      </c>
      <c r="AY714" s="248" t="s">
        <v>243</v>
      </c>
    </row>
    <row r="715" s="2" customFormat="1" ht="24.15" customHeight="1">
      <c r="A715" s="41"/>
      <c r="B715" s="42"/>
      <c r="C715" s="209" t="s">
        <v>1067</v>
      </c>
      <c r="D715" s="209" t="s">
        <v>245</v>
      </c>
      <c r="E715" s="210" t="s">
        <v>1068</v>
      </c>
      <c r="F715" s="211" t="s">
        <v>1069</v>
      </c>
      <c r="G715" s="212" t="s">
        <v>97</v>
      </c>
      <c r="H715" s="213">
        <v>9.5120000000000005</v>
      </c>
      <c r="I715" s="214"/>
      <c r="J715" s="215">
        <f>ROUND(I715*H715,2)</f>
        <v>0</v>
      </c>
      <c r="K715" s="211" t="s">
        <v>248</v>
      </c>
      <c r="L715" s="47"/>
      <c r="M715" s="216" t="s">
        <v>19</v>
      </c>
      <c r="N715" s="217" t="s">
        <v>44</v>
      </c>
      <c r="O715" s="87"/>
      <c r="P715" s="218">
        <f>O715*H715</f>
        <v>0</v>
      </c>
      <c r="Q715" s="218">
        <v>0.00012</v>
      </c>
      <c r="R715" s="218">
        <f>Q715*H715</f>
        <v>0.0011414400000000001</v>
      </c>
      <c r="S715" s="218">
        <v>0</v>
      </c>
      <c r="T715" s="219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20" t="s">
        <v>354</v>
      </c>
      <c r="AT715" s="220" t="s">
        <v>245</v>
      </c>
      <c r="AU715" s="220" t="s">
        <v>83</v>
      </c>
      <c r="AY715" s="20" t="s">
        <v>243</v>
      </c>
      <c r="BE715" s="221">
        <f>IF(N715="základní",J715,0)</f>
        <v>0</v>
      </c>
      <c r="BF715" s="221">
        <f>IF(N715="snížená",J715,0)</f>
        <v>0</v>
      </c>
      <c r="BG715" s="221">
        <f>IF(N715="zákl. přenesená",J715,0)</f>
        <v>0</v>
      </c>
      <c r="BH715" s="221">
        <f>IF(N715="sníž. přenesená",J715,0)</f>
        <v>0</v>
      </c>
      <c r="BI715" s="221">
        <f>IF(N715="nulová",J715,0)</f>
        <v>0</v>
      </c>
      <c r="BJ715" s="20" t="s">
        <v>81</v>
      </c>
      <c r="BK715" s="221">
        <f>ROUND(I715*H715,2)</f>
        <v>0</v>
      </c>
      <c r="BL715" s="20" t="s">
        <v>354</v>
      </c>
      <c r="BM715" s="220" t="s">
        <v>1070</v>
      </c>
    </row>
    <row r="716" s="2" customFormat="1">
      <c r="A716" s="41"/>
      <c r="B716" s="42"/>
      <c r="C716" s="43"/>
      <c r="D716" s="222" t="s">
        <v>251</v>
      </c>
      <c r="E716" s="43"/>
      <c r="F716" s="223" t="s">
        <v>1071</v>
      </c>
      <c r="G716" s="43"/>
      <c r="H716" s="43"/>
      <c r="I716" s="224"/>
      <c r="J716" s="43"/>
      <c r="K716" s="43"/>
      <c r="L716" s="47"/>
      <c r="M716" s="225"/>
      <c r="N716" s="226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20" t="s">
        <v>251</v>
      </c>
      <c r="AU716" s="20" t="s">
        <v>83</v>
      </c>
    </row>
    <row r="717" s="2" customFormat="1">
      <c r="A717" s="41"/>
      <c r="B717" s="42"/>
      <c r="C717" s="43"/>
      <c r="D717" s="229" t="s">
        <v>508</v>
      </c>
      <c r="E717" s="43"/>
      <c r="F717" s="281" t="s">
        <v>1072</v>
      </c>
      <c r="G717" s="43"/>
      <c r="H717" s="43"/>
      <c r="I717" s="224"/>
      <c r="J717" s="43"/>
      <c r="K717" s="43"/>
      <c r="L717" s="47"/>
      <c r="M717" s="225"/>
      <c r="N717" s="226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508</v>
      </c>
      <c r="AU717" s="20" t="s">
        <v>83</v>
      </c>
    </row>
    <row r="718" s="13" customFormat="1">
      <c r="A718" s="13"/>
      <c r="B718" s="227"/>
      <c r="C718" s="228"/>
      <c r="D718" s="229" t="s">
        <v>253</v>
      </c>
      <c r="E718" s="230" t="s">
        <v>19</v>
      </c>
      <c r="F718" s="231" t="s">
        <v>1073</v>
      </c>
      <c r="G718" s="228"/>
      <c r="H718" s="230" t="s">
        <v>19</v>
      </c>
      <c r="I718" s="232"/>
      <c r="J718" s="228"/>
      <c r="K718" s="228"/>
      <c r="L718" s="233"/>
      <c r="M718" s="234"/>
      <c r="N718" s="235"/>
      <c r="O718" s="235"/>
      <c r="P718" s="235"/>
      <c r="Q718" s="235"/>
      <c r="R718" s="235"/>
      <c r="S718" s="235"/>
      <c r="T718" s="23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7" t="s">
        <v>253</v>
      </c>
      <c r="AU718" s="237" t="s">
        <v>83</v>
      </c>
      <c r="AV718" s="13" t="s">
        <v>81</v>
      </c>
      <c r="AW718" s="13" t="s">
        <v>34</v>
      </c>
      <c r="AX718" s="13" t="s">
        <v>73</v>
      </c>
      <c r="AY718" s="237" t="s">
        <v>243</v>
      </c>
    </row>
    <row r="719" s="14" customFormat="1">
      <c r="A719" s="14"/>
      <c r="B719" s="238"/>
      <c r="C719" s="239"/>
      <c r="D719" s="229" t="s">
        <v>253</v>
      </c>
      <c r="E719" s="240" t="s">
        <v>19</v>
      </c>
      <c r="F719" s="241" t="s">
        <v>1074</v>
      </c>
      <c r="G719" s="239"/>
      <c r="H719" s="242">
        <v>5.7999999999999998</v>
      </c>
      <c r="I719" s="243"/>
      <c r="J719" s="239"/>
      <c r="K719" s="239"/>
      <c r="L719" s="244"/>
      <c r="M719" s="245"/>
      <c r="N719" s="246"/>
      <c r="O719" s="246"/>
      <c r="P719" s="246"/>
      <c r="Q719" s="246"/>
      <c r="R719" s="246"/>
      <c r="S719" s="246"/>
      <c r="T719" s="24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8" t="s">
        <v>253</v>
      </c>
      <c r="AU719" s="248" t="s">
        <v>83</v>
      </c>
      <c r="AV719" s="14" t="s">
        <v>83</v>
      </c>
      <c r="AW719" s="14" t="s">
        <v>34</v>
      </c>
      <c r="AX719" s="14" t="s">
        <v>73</v>
      </c>
      <c r="AY719" s="248" t="s">
        <v>243</v>
      </c>
    </row>
    <row r="720" s="14" customFormat="1">
      <c r="A720" s="14"/>
      <c r="B720" s="238"/>
      <c r="C720" s="239"/>
      <c r="D720" s="229" t="s">
        <v>253</v>
      </c>
      <c r="E720" s="240" t="s">
        <v>19</v>
      </c>
      <c r="F720" s="241" t="s">
        <v>1075</v>
      </c>
      <c r="G720" s="239"/>
      <c r="H720" s="242">
        <v>3.7120000000000002</v>
      </c>
      <c r="I720" s="243"/>
      <c r="J720" s="239"/>
      <c r="K720" s="239"/>
      <c r="L720" s="244"/>
      <c r="M720" s="245"/>
      <c r="N720" s="246"/>
      <c r="O720" s="246"/>
      <c r="P720" s="246"/>
      <c r="Q720" s="246"/>
      <c r="R720" s="246"/>
      <c r="S720" s="246"/>
      <c r="T720" s="247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8" t="s">
        <v>253</v>
      </c>
      <c r="AU720" s="248" t="s">
        <v>83</v>
      </c>
      <c r="AV720" s="14" t="s">
        <v>83</v>
      </c>
      <c r="AW720" s="14" t="s">
        <v>34</v>
      </c>
      <c r="AX720" s="14" t="s">
        <v>73</v>
      </c>
      <c r="AY720" s="248" t="s">
        <v>243</v>
      </c>
    </row>
    <row r="721" s="15" customFormat="1">
      <c r="A721" s="15"/>
      <c r="B721" s="249"/>
      <c r="C721" s="250"/>
      <c r="D721" s="229" t="s">
        <v>253</v>
      </c>
      <c r="E721" s="251" t="s">
        <v>139</v>
      </c>
      <c r="F721" s="252" t="s">
        <v>257</v>
      </c>
      <c r="G721" s="250"/>
      <c r="H721" s="253">
        <v>9.5120000000000005</v>
      </c>
      <c r="I721" s="254"/>
      <c r="J721" s="250"/>
      <c r="K721" s="250"/>
      <c r="L721" s="255"/>
      <c r="M721" s="256"/>
      <c r="N721" s="257"/>
      <c r="O721" s="257"/>
      <c r="P721" s="257"/>
      <c r="Q721" s="257"/>
      <c r="R721" s="257"/>
      <c r="S721" s="257"/>
      <c r="T721" s="258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59" t="s">
        <v>253</v>
      </c>
      <c r="AU721" s="259" t="s">
        <v>83</v>
      </c>
      <c r="AV721" s="15" t="s">
        <v>258</v>
      </c>
      <c r="AW721" s="15" t="s">
        <v>34</v>
      </c>
      <c r="AX721" s="15" t="s">
        <v>73</v>
      </c>
      <c r="AY721" s="259" t="s">
        <v>243</v>
      </c>
    </row>
    <row r="722" s="16" customFormat="1">
      <c r="A722" s="16"/>
      <c r="B722" s="260"/>
      <c r="C722" s="261"/>
      <c r="D722" s="229" t="s">
        <v>253</v>
      </c>
      <c r="E722" s="262" t="s">
        <v>19</v>
      </c>
      <c r="F722" s="263" t="s">
        <v>259</v>
      </c>
      <c r="G722" s="261"/>
      <c r="H722" s="264">
        <v>9.5120000000000005</v>
      </c>
      <c r="I722" s="265"/>
      <c r="J722" s="261"/>
      <c r="K722" s="261"/>
      <c r="L722" s="266"/>
      <c r="M722" s="267"/>
      <c r="N722" s="268"/>
      <c r="O722" s="268"/>
      <c r="P722" s="268"/>
      <c r="Q722" s="268"/>
      <c r="R722" s="268"/>
      <c r="S722" s="268"/>
      <c r="T722" s="269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T722" s="270" t="s">
        <v>253</v>
      </c>
      <c r="AU722" s="270" t="s">
        <v>83</v>
      </c>
      <c r="AV722" s="16" t="s">
        <v>249</v>
      </c>
      <c r="AW722" s="16" t="s">
        <v>34</v>
      </c>
      <c r="AX722" s="16" t="s">
        <v>81</v>
      </c>
      <c r="AY722" s="270" t="s">
        <v>243</v>
      </c>
    </row>
    <row r="723" s="2" customFormat="1" ht="24.15" customHeight="1">
      <c r="A723" s="41"/>
      <c r="B723" s="42"/>
      <c r="C723" s="209" t="s">
        <v>1076</v>
      </c>
      <c r="D723" s="209" t="s">
        <v>245</v>
      </c>
      <c r="E723" s="210" t="s">
        <v>1077</v>
      </c>
      <c r="F723" s="211" t="s">
        <v>1078</v>
      </c>
      <c r="G723" s="212" t="s">
        <v>97</v>
      </c>
      <c r="H723" s="213">
        <v>9.5120000000000005</v>
      </c>
      <c r="I723" s="214"/>
      <c r="J723" s="215">
        <f>ROUND(I723*H723,2)</f>
        <v>0</v>
      </c>
      <c r="K723" s="211" t="s">
        <v>248</v>
      </c>
      <c r="L723" s="47"/>
      <c r="M723" s="216" t="s">
        <v>19</v>
      </c>
      <c r="N723" s="217" t="s">
        <v>44</v>
      </c>
      <c r="O723" s="87"/>
      <c r="P723" s="218">
        <f>O723*H723</f>
        <v>0</v>
      </c>
      <c r="Q723" s="218">
        <v>0.00017000000000000001</v>
      </c>
      <c r="R723" s="218">
        <f>Q723*H723</f>
        <v>0.0016170400000000001</v>
      </c>
      <c r="S723" s="218">
        <v>0</v>
      </c>
      <c r="T723" s="219">
        <f>S723*H723</f>
        <v>0</v>
      </c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R723" s="220" t="s">
        <v>354</v>
      </c>
      <c r="AT723" s="220" t="s">
        <v>245</v>
      </c>
      <c r="AU723" s="220" t="s">
        <v>83</v>
      </c>
      <c r="AY723" s="20" t="s">
        <v>243</v>
      </c>
      <c r="BE723" s="221">
        <f>IF(N723="základní",J723,0)</f>
        <v>0</v>
      </c>
      <c r="BF723" s="221">
        <f>IF(N723="snížená",J723,0)</f>
        <v>0</v>
      </c>
      <c r="BG723" s="221">
        <f>IF(N723="zákl. přenesená",J723,0)</f>
        <v>0</v>
      </c>
      <c r="BH723" s="221">
        <f>IF(N723="sníž. přenesená",J723,0)</f>
        <v>0</v>
      </c>
      <c r="BI723" s="221">
        <f>IF(N723="nulová",J723,0)</f>
        <v>0</v>
      </c>
      <c r="BJ723" s="20" t="s">
        <v>81</v>
      </c>
      <c r="BK723" s="221">
        <f>ROUND(I723*H723,2)</f>
        <v>0</v>
      </c>
      <c r="BL723" s="20" t="s">
        <v>354</v>
      </c>
      <c r="BM723" s="220" t="s">
        <v>1079</v>
      </c>
    </row>
    <row r="724" s="2" customFormat="1">
      <c r="A724" s="41"/>
      <c r="B724" s="42"/>
      <c r="C724" s="43"/>
      <c r="D724" s="222" t="s">
        <v>251</v>
      </c>
      <c r="E724" s="43"/>
      <c r="F724" s="223" t="s">
        <v>1080</v>
      </c>
      <c r="G724" s="43"/>
      <c r="H724" s="43"/>
      <c r="I724" s="224"/>
      <c r="J724" s="43"/>
      <c r="K724" s="43"/>
      <c r="L724" s="47"/>
      <c r="M724" s="225"/>
      <c r="N724" s="226"/>
      <c r="O724" s="87"/>
      <c r="P724" s="87"/>
      <c r="Q724" s="87"/>
      <c r="R724" s="87"/>
      <c r="S724" s="87"/>
      <c r="T724" s="88"/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T724" s="20" t="s">
        <v>251</v>
      </c>
      <c r="AU724" s="20" t="s">
        <v>83</v>
      </c>
    </row>
    <row r="725" s="14" customFormat="1">
      <c r="A725" s="14"/>
      <c r="B725" s="238"/>
      <c r="C725" s="239"/>
      <c r="D725" s="229" t="s">
        <v>253</v>
      </c>
      <c r="E725" s="240" t="s">
        <v>19</v>
      </c>
      <c r="F725" s="241" t="s">
        <v>139</v>
      </c>
      <c r="G725" s="239"/>
      <c r="H725" s="242">
        <v>9.5120000000000005</v>
      </c>
      <c r="I725" s="243"/>
      <c r="J725" s="239"/>
      <c r="K725" s="239"/>
      <c r="L725" s="244"/>
      <c r="M725" s="245"/>
      <c r="N725" s="246"/>
      <c r="O725" s="246"/>
      <c r="P725" s="246"/>
      <c r="Q725" s="246"/>
      <c r="R725" s="246"/>
      <c r="S725" s="246"/>
      <c r="T725" s="247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8" t="s">
        <v>253</v>
      </c>
      <c r="AU725" s="248" t="s">
        <v>83</v>
      </c>
      <c r="AV725" s="14" t="s">
        <v>83</v>
      </c>
      <c r="AW725" s="14" t="s">
        <v>34</v>
      </c>
      <c r="AX725" s="14" t="s">
        <v>81</v>
      </c>
      <c r="AY725" s="248" t="s">
        <v>243</v>
      </c>
    </row>
    <row r="726" s="2" customFormat="1" ht="33" customHeight="1">
      <c r="A726" s="41"/>
      <c r="B726" s="42"/>
      <c r="C726" s="209" t="s">
        <v>1081</v>
      </c>
      <c r="D726" s="209" t="s">
        <v>245</v>
      </c>
      <c r="E726" s="210" t="s">
        <v>1082</v>
      </c>
      <c r="F726" s="211" t="s">
        <v>1083</v>
      </c>
      <c r="G726" s="212" t="s">
        <v>97</v>
      </c>
      <c r="H726" s="213">
        <v>9.5999999999999996</v>
      </c>
      <c r="I726" s="214"/>
      <c r="J726" s="215">
        <f>ROUND(I726*H726,2)</f>
        <v>0</v>
      </c>
      <c r="K726" s="211" t="s">
        <v>248</v>
      </c>
      <c r="L726" s="47"/>
      <c r="M726" s="216" t="s">
        <v>19</v>
      </c>
      <c r="N726" s="217" t="s">
        <v>44</v>
      </c>
      <c r="O726" s="87"/>
      <c r="P726" s="218">
        <f>O726*H726</f>
        <v>0</v>
      </c>
      <c r="Q726" s="218">
        <v>0.00011</v>
      </c>
      <c r="R726" s="218">
        <f>Q726*H726</f>
        <v>0.0010560000000000001</v>
      </c>
      <c r="S726" s="218">
        <v>0</v>
      </c>
      <c r="T726" s="219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20" t="s">
        <v>354</v>
      </c>
      <c r="AT726" s="220" t="s">
        <v>245</v>
      </c>
      <c r="AU726" s="220" t="s">
        <v>83</v>
      </c>
      <c r="AY726" s="20" t="s">
        <v>243</v>
      </c>
      <c r="BE726" s="221">
        <f>IF(N726="základní",J726,0)</f>
        <v>0</v>
      </c>
      <c r="BF726" s="221">
        <f>IF(N726="snížená",J726,0)</f>
        <v>0</v>
      </c>
      <c r="BG726" s="221">
        <f>IF(N726="zákl. přenesená",J726,0)</f>
        <v>0</v>
      </c>
      <c r="BH726" s="221">
        <f>IF(N726="sníž. přenesená",J726,0)</f>
        <v>0</v>
      </c>
      <c r="BI726" s="221">
        <f>IF(N726="nulová",J726,0)</f>
        <v>0</v>
      </c>
      <c r="BJ726" s="20" t="s">
        <v>81</v>
      </c>
      <c r="BK726" s="221">
        <f>ROUND(I726*H726,2)</f>
        <v>0</v>
      </c>
      <c r="BL726" s="20" t="s">
        <v>354</v>
      </c>
      <c r="BM726" s="220" t="s">
        <v>1084</v>
      </c>
    </row>
    <row r="727" s="2" customFormat="1">
      <c r="A727" s="41"/>
      <c r="B727" s="42"/>
      <c r="C727" s="43"/>
      <c r="D727" s="222" t="s">
        <v>251</v>
      </c>
      <c r="E727" s="43"/>
      <c r="F727" s="223" t="s">
        <v>1085</v>
      </c>
      <c r="G727" s="43"/>
      <c r="H727" s="43"/>
      <c r="I727" s="224"/>
      <c r="J727" s="43"/>
      <c r="K727" s="43"/>
      <c r="L727" s="47"/>
      <c r="M727" s="225"/>
      <c r="N727" s="226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251</v>
      </c>
      <c r="AU727" s="20" t="s">
        <v>83</v>
      </c>
    </row>
    <row r="728" s="14" customFormat="1">
      <c r="A728" s="14"/>
      <c r="B728" s="238"/>
      <c r="C728" s="239"/>
      <c r="D728" s="229" t="s">
        <v>253</v>
      </c>
      <c r="E728" s="240" t="s">
        <v>19</v>
      </c>
      <c r="F728" s="241" t="s">
        <v>200</v>
      </c>
      <c r="G728" s="239"/>
      <c r="H728" s="242">
        <v>9.5999999999999996</v>
      </c>
      <c r="I728" s="243"/>
      <c r="J728" s="239"/>
      <c r="K728" s="239"/>
      <c r="L728" s="244"/>
      <c r="M728" s="245"/>
      <c r="N728" s="246"/>
      <c r="O728" s="246"/>
      <c r="P728" s="246"/>
      <c r="Q728" s="246"/>
      <c r="R728" s="246"/>
      <c r="S728" s="246"/>
      <c r="T728" s="247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8" t="s">
        <v>253</v>
      </c>
      <c r="AU728" s="248" t="s">
        <v>83</v>
      </c>
      <c r="AV728" s="14" t="s">
        <v>83</v>
      </c>
      <c r="AW728" s="14" t="s">
        <v>34</v>
      </c>
      <c r="AX728" s="14" t="s">
        <v>81</v>
      </c>
      <c r="AY728" s="248" t="s">
        <v>243</v>
      </c>
    </row>
    <row r="729" s="2" customFormat="1" ht="37.8" customHeight="1">
      <c r="A729" s="41"/>
      <c r="B729" s="42"/>
      <c r="C729" s="209" t="s">
        <v>1086</v>
      </c>
      <c r="D729" s="209" t="s">
        <v>245</v>
      </c>
      <c r="E729" s="210" t="s">
        <v>1087</v>
      </c>
      <c r="F729" s="211" t="s">
        <v>1088</v>
      </c>
      <c r="G729" s="212" t="s">
        <v>128</v>
      </c>
      <c r="H729" s="213">
        <v>12</v>
      </c>
      <c r="I729" s="214"/>
      <c r="J729" s="215">
        <f>ROUND(I729*H729,2)</f>
        <v>0</v>
      </c>
      <c r="K729" s="211" t="s">
        <v>248</v>
      </c>
      <c r="L729" s="47"/>
      <c r="M729" s="216" t="s">
        <v>19</v>
      </c>
      <c r="N729" s="217" t="s">
        <v>44</v>
      </c>
      <c r="O729" s="87"/>
      <c r="P729" s="218">
        <f>O729*H729</f>
        <v>0</v>
      </c>
      <c r="Q729" s="218">
        <v>2.0000000000000002E-05</v>
      </c>
      <c r="R729" s="218">
        <f>Q729*H729</f>
        <v>0.00024000000000000003</v>
      </c>
      <c r="S729" s="218">
        <v>0</v>
      </c>
      <c r="T729" s="219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20" t="s">
        <v>354</v>
      </c>
      <c r="AT729" s="220" t="s">
        <v>245</v>
      </c>
      <c r="AU729" s="220" t="s">
        <v>83</v>
      </c>
      <c r="AY729" s="20" t="s">
        <v>243</v>
      </c>
      <c r="BE729" s="221">
        <f>IF(N729="základní",J729,0)</f>
        <v>0</v>
      </c>
      <c r="BF729" s="221">
        <f>IF(N729="snížená",J729,0)</f>
        <v>0</v>
      </c>
      <c r="BG729" s="221">
        <f>IF(N729="zákl. přenesená",J729,0)</f>
        <v>0</v>
      </c>
      <c r="BH729" s="221">
        <f>IF(N729="sníž. přenesená",J729,0)</f>
        <v>0</v>
      </c>
      <c r="BI729" s="221">
        <f>IF(N729="nulová",J729,0)</f>
        <v>0</v>
      </c>
      <c r="BJ729" s="20" t="s">
        <v>81</v>
      </c>
      <c r="BK729" s="221">
        <f>ROUND(I729*H729,2)</f>
        <v>0</v>
      </c>
      <c r="BL729" s="20" t="s">
        <v>354</v>
      </c>
      <c r="BM729" s="220" t="s">
        <v>1089</v>
      </c>
    </row>
    <row r="730" s="2" customFormat="1">
      <c r="A730" s="41"/>
      <c r="B730" s="42"/>
      <c r="C730" s="43"/>
      <c r="D730" s="222" t="s">
        <v>251</v>
      </c>
      <c r="E730" s="43"/>
      <c r="F730" s="223" t="s">
        <v>1090</v>
      </c>
      <c r="G730" s="43"/>
      <c r="H730" s="43"/>
      <c r="I730" s="224"/>
      <c r="J730" s="43"/>
      <c r="K730" s="43"/>
      <c r="L730" s="47"/>
      <c r="M730" s="225"/>
      <c r="N730" s="226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251</v>
      </c>
      <c r="AU730" s="20" t="s">
        <v>83</v>
      </c>
    </row>
    <row r="731" s="14" customFormat="1">
      <c r="A731" s="14"/>
      <c r="B731" s="238"/>
      <c r="C731" s="239"/>
      <c r="D731" s="229" t="s">
        <v>253</v>
      </c>
      <c r="E731" s="240" t="s">
        <v>19</v>
      </c>
      <c r="F731" s="241" t="s">
        <v>203</v>
      </c>
      <c r="G731" s="239"/>
      <c r="H731" s="242">
        <v>12</v>
      </c>
      <c r="I731" s="243"/>
      <c r="J731" s="239"/>
      <c r="K731" s="239"/>
      <c r="L731" s="244"/>
      <c r="M731" s="245"/>
      <c r="N731" s="246"/>
      <c r="O731" s="246"/>
      <c r="P731" s="246"/>
      <c r="Q731" s="246"/>
      <c r="R731" s="246"/>
      <c r="S731" s="246"/>
      <c r="T731" s="247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8" t="s">
        <v>253</v>
      </c>
      <c r="AU731" s="248" t="s">
        <v>83</v>
      </c>
      <c r="AV731" s="14" t="s">
        <v>83</v>
      </c>
      <c r="AW731" s="14" t="s">
        <v>34</v>
      </c>
      <c r="AX731" s="14" t="s">
        <v>81</v>
      </c>
      <c r="AY731" s="248" t="s">
        <v>243</v>
      </c>
    </row>
    <row r="732" s="2" customFormat="1" ht="24.15" customHeight="1">
      <c r="A732" s="41"/>
      <c r="B732" s="42"/>
      <c r="C732" s="209" t="s">
        <v>1091</v>
      </c>
      <c r="D732" s="209" t="s">
        <v>245</v>
      </c>
      <c r="E732" s="210" t="s">
        <v>1092</v>
      </c>
      <c r="F732" s="211" t="s">
        <v>1093</v>
      </c>
      <c r="G732" s="212" t="s">
        <v>97</v>
      </c>
      <c r="H732" s="213">
        <v>9.5999999999999996</v>
      </c>
      <c r="I732" s="214"/>
      <c r="J732" s="215">
        <f>ROUND(I732*H732,2)</f>
        <v>0</v>
      </c>
      <c r="K732" s="211" t="s">
        <v>248</v>
      </c>
      <c r="L732" s="47"/>
      <c r="M732" s="216" t="s">
        <v>19</v>
      </c>
      <c r="N732" s="217" t="s">
        <v>44</v>
      </c>
      <c r="O732" s="87"/>
      <c r="P732" s="218">
        <f>O732*H732</f>
        <v>0</v>
      </c>
      <c r="Q732" s="218">
        <v>0.00044000000000000002</v>
      </c>
      <c r="R732" s="218">
        <f>Q732*H732</f>
        <v>0.0042240000000000003</v>
      </c>
      <c r="S732" s="218">
        <v>0</v>
      </c>
      <c r="T732" s="219">
        <f>S732*H732</f>
        <v>0</v>
      </c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R732" s="220" t="s">
        <v>354</v>
      </c>
      <c r="AT732" s="220" t="s">
        <v>245</v>
      </c>
      <c r="AU732" s="220" t="s">
        <v>83</v>
      </c>
      <c r="AY732" s="20" t="s">
        <v>243</v>
      </c>
      <c r="BE732" s="221">
        <f>IF(N732="základní",J732,0)</f>
        <v>0</v>
      </c>
      <c r="BF732" s="221">
        <f>IF(N732="snížená",J732,0)</f>
        <v>0</v>
      </c>
      <c r="BG732" s="221">
        <f>IF(N732="zákl. přenesená",J732,0)</f>
        <v>0</v>
      </c>
      <c r="BH732" s="221">
        <f>IF(N732="sníž. přenesená",J732,0)</f>
        <v>0</v>
      </c>
      <c r="BI732" s="221">
        <f>IF(N732="nulová",J732,0)</f>
        <v>0</v>
      </c>
      <c r="BJ732" s="20" t="s">
        <v>81</v>
      </c>
      <c r="BK732" s="221">
        <f>ROUND(I732*H732,2)</f>
        <v>0</v>
      </c>
      <c r="BL732" s="20" t="s">
        <v>354</v>
      </c>
      <c r="BM732" s="220" t="s">
        <v>1094</v>
      </c>
    </row>
    <row r="733" s="2" customFormat="1">
      <c r="A733" s="41"/>
      <c r="B733" s="42"/>
      <c r="C733" s="43"/>
      <c r="D733" s="222" t="s">
        <v>251</v>
      </c>
      <c r="E733" s="43"/>
      <c r="F733" s="223" t="s">
        <v>1095</v>
      </c>
      <c r="G733" s="43"/>
      <c r="H733" s="43"/>
      <c r="I733" s="224"/>
      <c r="J733" s="43"/>
      <c r="K733" s="43"/>
      <c r="L733" s="47"/>
      <c r="M733" s="225"/>
      <c r="N733" s="226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251</v>
      </c>
      <c r="AU733" s="20" t="s">
        <v>83</v>
      </c>
    </row>
    <row r="734" s="13" customFormat="1">
      <c r="A734" s="13"/>
      <c r="B734" s="227"/>
      <c r="C734" s="228"/>
      <c r="D734" s="229" t="s">
        <v>253</v>
      </c>
      <c r="E734" s="230" t="s">
        <v>19</v>
      </c>
      <c r="F734" s="231" t="s">
        <v>1096</v>
      </c>
      <c r="G734" s="228"/>
      <c r="H734" s="230" t="s">
        <v>19</v>
      </c>
      <c r="I734" s="232"/>
      <c r="J734" s="228"/>
      <c r="K734" s="228"/>
      <c r="L734" s="233"/>
      <c r="M734" s="234"/>
      <c r="N734" s="235"/>
      <c r="O734" s="235"/>
      <c r="P734" s="235"/>
      <c r="Q734" s="235"/>
      <c r="R734" s="235"/>
      <c r="S734" s="235"/>
      <c r="T734" s="23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7" t="s">
        <v>253</v>
      </c>
      <c r="AU734" s="237" t="s">
        <v>83</v>
      </c>
      <c r="AV734" s="13" t="s">
        <v>81</v>
      </c>
      <c r="AW734" s="13" t="s">
        <v>34</v>
      </c>
      <c r="AX734" s="13" t="s">
        <v>73</v>
      </c>
      <c r="AY734" s="237" t="s">
        <v>243</v>
      </c>
    </row>
    <row r="735" s="14" customFormat="1">
      <c r="A735" s="14"/>
      <c r="B735" s="238"/>
      <c r="C735" s="239"/>
      <c r="D735" s="229" t="s">
        <v>253</v>
      </c>
      <c r="E735" s="240" t="s">
        <v>19</v>
      </c>
      <c r="F735" s="241" t="s">
        <v>1097</v>
      </c>
      <c r="G735" s="239"/>
      <c r="H735" s="242">
        <v>9.5999999999999996</v>
      </c>
      <c r="I735" s="243"/>
      <c r="J735" s="239"/>
      <c r="K735" s="239"/>
      <c r="L735" s="244"/>
      <c r="M735" s="245"/>
      <c r="N735" s="246"/>
      <c r="O735" s="246"/>
      <c r="P735" s="246"/>
      <c r="Q735" s="246"/>
      <c r="R735" s="246"/>
      <c r="S735" s="246"/>
      <c r="T735" s="24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8" t="s">
        <v>253</v>
      </c>
      <c r="AU735" s="248" t="s">
        <v>83</v>
      </c>
      <c r="AV735" s="14" t="s">
        <v>83</v>
      </c>
      <c r="AW735" s="14" t="s">
        <v>34</v>
      </c>
      <c r="AX735" s="14" t="s">
        <v>73</v>
      </c>
      <c r="AY735" s="248" t="s">
        <v>243</v>
      </c>
    </row>
    <row r="736" s="15" customFormat="1">
      <c r="A736" s="15"/>
      <c r="B736" s="249"/>
      <c r="C736" s="250"/>
      <c r="D736" s="229" t="s">
        <v>253</v>
      </c>
      <c r="E736" s="251" t="s">
        <v>200</v>
      </c>
      <c r="F736" s="252" t="s">
        <v>257</v>
      </c>
      <c r="G736" s="250"/>
      <c r="H736" s="253">
        <v>9.5999999999999996</v>
      </c>
      <c r="I736" s="254"/>
      <c r="J736" s="250"/>
      <c r="K736" s="250"/>
      <c r="L736" s="255"/>
      <c r="M736" s="256"/>
      <c r="N736" s="257"/>
      <c r="O736" s="257"/>
      <c r="P736" s="257"/>
      <c r="Q736" s="257"/>
      <c r="R736" s="257"/>
      <c r="S736" s="257"/>
      <c r="T736" s="258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59" t="s">
        <v>253</v>
      </c>
      <c r="AU736" s="259" t="s">
        <v>83</v>
      </c>
      <c r="AV736" s="15" t="s">
        <v>258</v>
      </c>
      <c r="AW736" s="15" t="s">
        <v>34</v>
      </c>
      <c r="AX736" s="15" t="s">
        <v>73</v>
      </c>
      <c r="AY736" s="259" t="s">
        <v>243</v>
      </c>
    </row>
    <row r="737" s="16" customFormat="1">
      <c r="A737" s="16"/>
      <c r="B737" s="260"/>
      <c r="C737" s="261"/>
      <c r="D737" s="229" t="s">
        <v>253</v>
      </c>
      <c r="E737" s="262" t="s">
        <v>19</v>
      </c>
      <c r="F737" s="263" t="s">
        <v>259</v>
      </c>
      <c r="G737" s="261"/>
      <c r="H737" s="264">
        <v>9.5999999999999996</v>
      </c>
      <c r="I737" s="265"/>
      <c r="J737" s="261"/>
      <c r="K737" s="261"/>
      <c r="L737" s="266"/>
      <c r="M737" s="267"/>
      <c r="N737" s="268"/>
      <c r="O737" s="268"/>
      <c r="P737" s="268"/>
      <c r="Q737" s="268"/>
      <c r="R737" s="268"/>
      <c r="S737" s="268"/>
      <c r="T737" s="269"/>
      <c r="U737" s="16"/>
      <c r="V737" s="16"/>
      <c r="W737" s="16"/>
      <c r="X737" s="16"/>
      <c r="Y737" s="16"/>
      <c r="Z737" s="16"/>
      <c r="AA737" s="16"/>
      <c r="AB737" s="16"/>
      <c r="AC737" s="16"/>
      <c r="AD737" s="16"/>
      <c r="AE737" s="16"/>
      <c r="AT737" s="270" t="s">
        <v>253</v>
      </c>
      <c r="AU737" s="270" t="s">
        <v>83</v>
      </c>
      <c r="AV737" s="16" t="s">
        <v>249</v>
      </c>
      <c r="AW737" s="16" t="s">
        <v>34</v>
      </c>
      <c r="AX737" s="16" t="s">
        <v>81</v>
      </c>
      <c r="AY737" s="270" t="s">
        <v>243</v>
      </c>
    </row>
    <row r="738" s="2" customFormat="1" ht="33" customHeight="1">
      <c r="A738" s="41"/>
      <c r="B738" s="42"/>
      <c r="C738" s="209" t="s">
        <v>1098</v>
      </c>
      <c r="D738" s="209" t="s">
        <v>245</v>
      </c>
      <c r="E738" s="210" t="s">
        <v>1099</v>
      </c>
      <c r="F738" s="211" t="s">
        <v>1100</v>
      </c>
      <c r="G738" s="212" t="s">
        <v>128</v>
      </c>
      <c r="H738" s="213">
        <v>12</v>
      </c>
      <c r="I738" s="214"/>
      <c r="J738" s="215">
        <f>ROUND(I738*H738,2)</f>
        <v>0</v>
      </c>
      <c r="K738" s="211" t="s">
        <v>248</v>
      </c>
      <c r="L738" s="47"/>
      <c r="M738" s="216" t="s">
        <v>19</v>
      </c>
      <c r="N738" s="217" t="s">
        <v>44</v>
      </c>
      <c r="O738" s="87"/>
      <c r="P738" s="218">
        <f>O738*H738</f>
        <v>0</v>
      </c>
      <c r="Q738" s="218">
        <v>3.0000000000000001E-05</v>
      </c>
      <c r="R738" s="218">
        <f>Q738*H738</f>
        <v>0.00036000000000000002</v>
      </c>
      <c r="S738" s="218">
        <v>0</v>
      </c>
      <c r="T738" s="219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20" t="s">
        <v>354</v>
      </c>
      <c r="AT738" s="220" t="s">
        <v>245</v>
      </c>
      <c r="AU738" s="220" t="s">
        <v>83</v>
      </c>
      <c r="AY738" s="20" t="s">
        <v>243</v>
      </c>
      <c r="BE738" s="221">
        <f>IF(N738="základní",J738,0)</f>
        <v>0</v>
      </c>
      <c r="BF738" s="221">
        <f>IF(N738="snížená",J738,0)</f>
        <v>0</v>
      </c>
      <c r="BG738" s="221">
        <f>IF(N738="zákl. přenesená",J738,0)</f>
        <v>0</v>
      </c>
      <c r="BH738" s="221">
        <f>IF(N738="sníž. přenesená",J738,0)</f>
        <v>0</v>
      </c>
      <c r="BI738" s="221">
        <f>IF(N738="nulová",J738,0)</f>
        <v>0</v>
      </c>
      <c r="BJ738" s="20" t="s">
        <v>81</v>
      </c>
      <c r="BK738" s="221">
        <f>ROUND(I738*H738,2)</f>
        <v>0</v>
      </c>
      <c r="BL738" s="20" t="s">
        <v>354</v>
      </c>
      <c r="BM738" s="220" t="s">
        <v>1101</v>
      </c>
    </row>
    <row r="739" s="2" customFormat="1">
      <c r="A739" s="41"/>
      <c r="B739" s="42"/>
      <c r="C739" s="43"/>
      <c r="D739" s="222" t="s">
        <v>251</v>
      </c>
      <c r="E739" s="43"/>
      <c r="F739" s="223" t="s">
        <v>1102</v>
      </c>
      <c r="G739" s="43"/>
      <c r="H739" s="43"/>
      <c r="I739" s="224"/>
      <c r="J739" s="43"/>
      <c r="K739" s="43"/>
      <c r="L739" s="47"/>
      <c r="M739" s="225"/>
      <c r="N739" s="226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251</v>
      </c>
      <c r="AU739" s="20" t="s">
        <v>83</v>
      </c>
    </row>
    <row r="740" s="13" customFormat="1">
      <c r="A740" s="13"/>
      <c r="B740" s="227"/>
      <c r="C740" s="228"/>
      <c r="D740" s="229" t="s">
        <v>253</v>
      </c>
      <c r="E740" s="230" t="s">
        <v>19</v>
      </c>
      <c r="F740" s="231" t="s">
        <v>1103</v>
      </c>
      <c r="G740" s="228"/>
      <c r="H740" s="230" t="s">
        <v>19</v>
      </c>
      <c r="I740" s="232"/>
      <c r="J740" s="228"/>
      <c r="K740" s="228"/>
      <c r="L740" s="233"/>
      <c r="M740" s="234"/>
      <c r="N740" s="235"/>
      <c r="O740" s="235"/>
      <c r="P740" s="235"/>
      <c r="Q740" s="235"/>
      <c r="R740" s="235"/>
      <c r="S740" s="235"/>
      <c r="T740" s="23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7" t="s">
        <v>253</v>
      </c>
      <c r="AU740" s="237" t="s">
        <v>83</v>
      </c>
      <c r="AV740" s="13" t="s">
        <v>81</v>
      </c>
      <c r="AW740" s="13" t="s">
        <v>34</v>
      </c>
      <c r="AX740" s="13" t="s">
        <v>73</v>
      </c>
      <c r="AY740" s="237" t="s">
        <v>243</v>
      </c>
    </row>
    <row r="741" s="14" customFormat="1">
      <c r="A741" s="14"/>
      <c r="B741" s="238"/>
      <c r="C741" s="239"/>
      <c r="D741" s="229" t="s">
        <v>253</v>
      </c>
      <c r="E741" s="240" t="s">
        <v>19</v>
      </c>
      <c r="F741" s="241" t="s">
        <v>531</v>
      </c>
      <c r="G741" s="239"/>
      <c r="H741" s="242">
        <v>12</v>
      </c>
      <c r="I741" s="243"/>
      <c r="J741" s="239"/>
      <c r="K741" s="239"/>
      <c r="L741" s="244"/>
      <c r="M741" s="245"/>
      <c r="N741" s="246"/>
      <c r="O741" s="246"/>
      <c r="P741" s="246"/>
      <c r="Q741" s="246"/>
      <c r="R741" s="246"/>
      <c r="S741" s="246"/>
      <c r="T741" s="247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8" t="s">
        <v>253</v>
      </c>
      <c r="AU741" s="248" t="s">
        <v>83</v>
      </c>
      <c r="AV741" s="14" t="s">
        <v>83</v>
      </c>
      <c r="AW741" s="14" t="s">
        <v>34</v>
      </c>
      <c r="AX741" s="14" t="s">
        <v>73</v>
      </c>
      <c r="AY741" s="248" t="s">
        <v>243</v>
      </c>
    </row>
    <row r="742" s="15" customFormat="1">
      <c r="A742" s="15"/>
      <c r="B742" s="249"/>
      <c r="C742" s="250"/>
      <c r="D742" s="229" t="s">
        <v>253</v>
      </c>
      <c r="E742" s="251" t="s">
        <v>203</v>
      </c>
      <c r="F742" s="252" t="s">
        <v>257</v>
      </c>
      <c r="G742" s="250"/>
      <c r="H742" s="253">
        <v>12</v>
      </c>
      <c r="I742" s="254"/>
      <c r="J742" s="250"/>
      <c r="K742" s="250"/>
      <c r="L742" s="255"/>
      <c r="M742" s="256"/>
      <c r="N742" s="257"/>
      <c r="O742" s="257"/>
      <c r="P742" s="257"/>
      <c r="Q742" s="257"/>
      <c r="R742" s="257"/>
      <c r="S742" s="257"/>
      <c r="T742" s="258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9" t="s">
        <v>253</v>
      </c>
      <c r="AU742" s="259" t="s">
        <v>83</v>
      </c>
      <c r="AV742" s="15" t="s">
        <v>258</v>
      </c>
      <c r="AW742" s="15" t="s">
        <v>34</v>
      </c>
      <c r="AX742" s="15" t="s">
        <v>73</v>
      </c>
      <c r="AY742" s="259" t="s">
        <v>243</v>
      </c>
    </row>
    <row r="743" s="16" customFormat="1">
      <c r="A743" s="16"/>
      <c r="B743" s="260"/>
      <c r="C743" s="261"/>
      <c r="D743" s="229" t="s">
        <v>253</v>
      </c>
      <c r="E743" s="262" t="s">
        <v>19</v>
      </c>
      <c r="F743" s="263" t="s">
        <v>259</v>
      </c>
      <c r="G743" s="261"/>
      <c r="H743" s="264">
        <v>12</v>
      </c>
      <c r="I743" s="265"/>
      <c r="J743" s="261"/>
      <c r="K743" s="261"/>
      <c r="L743" s="266"/>
      <c r="M743" s="267"/>
      <c r="N743" s="268"/>
      <c r="O743" s="268"/>
      <c r="P743" s="268"/>
      <c r="Q743" s="268"/>
      <c r="R743" s="268"/>
      <c r="S743" s="268"/>
      <c r="T743" s="269"/>
      <c r="U743" s="16"/>
      <c r="V743" s="16"/>
      <c r="W743" s="16"/>
      <c r="X743" s="16"/>
      <c r="Y743" s="16"/>
      <c r="Z743" s="16"/>
      <c r="AA743" s="16"/>
      <c r="AB743" s="16"/>
      <c r="AC743" s="16"/>
      <c r="AD743" s="16"/>
      <c r="AE743" s="16"/>
      <c r="AT743" s="270" t="s">
        <v>253</v>
      </c>
      <c r="AU743" s="270" t="s">
        <v>83</v>
      </c>
      <c r="AV743" s="16" t="s">
        <v>249</v>
      </c>
      <c r="AW743" s="16" t="s">
        <v>34</v>
      </c>
      <c r="AX743" s="16" t="s">
        <v>81</v>
      </c>
      <c r="AY743" s="270" t="s">
        <v>243</v>
      </c>
    </row>
    <row r="744" s="2" customFormat="1" ht="21.75" customHeight="1">
      <c r="A744" s="41"/>
      <c r="B744" s="42"/>
      <c r="C744" s="209" t="s">
        <v>1104</v>
      </c>
      <c r="D744" s="209" t="s">
        <v>245</v>
      </c>
      <c r="E744" s="210" t="s">
        <v>1105</v>
      </c>
      <c r="F744" s="211" t="s">
        <v>1106</v>
      </c>
      <c r="G744" s="212" t="s">
        <v>97</v>
      </c>
      <c r="H744" s="213">
        <v>105.033</v>
      </c>
      <c r="I744" s="214"/>
      <c r="J744" s="215">
        <f>ROUND(I744*H744,2)</f>
        <v>0</v>
      </c>
      <c r="K744" s="211" t="s">
        <v>19</v>
      </c>
      <c r="L744" s="47"/>
      <c r="M744" s="216" t="s">
        <v>19</v>
      </c>
      <c r="N744" s="217" t="s">
        <v>44</v>
      </c>
      <c r="O744" s="87"/>
      <c r="P744" s="218">
        <f>O744*H744</f>
        <v>0</v>
      </c>
      <c r="Q744" s="218">
        <v>0</v>
      </c>
      <c r="R744" s="218">
        <f>Q744*H744</f>
        <v>0</v>
      </c>
      <c r="S744" s="218">
        <v>0</v>
      </c>
      <c r="T744" s="219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20" t="s">
        <v>354</v>
      </c>
      <c r="AT744" s="220" t="s">
        <v>245</v>
      </c>
      <c r="AU744" s="220" t="s">
        <v>83</v>
      </c>
      <c r="AY744" s="20" t="s">
        <v>243</v>
      </c>
      <c r="BE744" s="221">
        <f>IF(N744="základní",J744,0)</f>
        <v>0</v>
      </c>
      <c r="BF744" s="221">
        <f>IF(N744="snížená",J744,0)</f>
        <v>0</v>
      </c>
      <c r="BG744" s="221">
        <f>IF(N744="zákl. přenesená",J744,0)</f>
        <v>0</v>
      </c>
      <c r="BH744" s="221">
        <f>IF(N744="sníž. přenesená",J744,0)</f>
        <v>0</v>
      </c>
      <c r="BI744" s="221">
        <f>IF(N744="nulová",J744,0)</f>
        <v>0</v>
      </c>
      <c r="BJ744" s="20" t="s">
        <v>81</v>
      </c>
      <c r="BK744" s="221">
        <f>ROUND(I744*H744,2)</f>
        <v>0</v>
      </c>
      <c r="BL744" s="20" t="s">
        <v>354</v>
      </c>
      <c r="BM744" s="220" t="s">
        <v>1107</v>
      </c>
    </row>
    <row r="745" s="2" customFormat="1">
      <c r="A745" s="41"/>
      <c r="B745" s="42"/>
      <c r="C745" s="43"/>
      <c r="D745" s="229" t="s">
        <v>508</v>
      </c>
      <c r="E745" s="43"/>
      <c r="F745" s="281" t="s">
        <v>1108</v>
      </c>
      <c r="G745" s="43"/>
      <c r="H745" s="43"/>
      <c r="I745" s="224"/>
      <c r="J745" s="43"/>
      <c r="K745" s="43"/>
      <c r="L745" s="47"/>
      <c r="M745" s="225"/>
      <c r="N745" s="226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508</v>
      </c>
      <c r="AU745" s="20" t="s">
        <v>83</v>
      </c>
    </row>
    <row r="746" s="14" customFormat="1">
      <c r="A746" s="14"/>
      <c r="B746" s="238"/>
      <c r="C746" s="239"/>
      <c r="D746" s="229" t="s">
        <v>253</v>
      </c>
      <c r="E746" s="240" t="s">
        <v>19</v>
      </c>
      <c r="F746" s="241" t="s">
        <v>1109</v>
      </c>
      <c r="G746" s="239"/>
      <c r="H746" s="242">
        <v>105.033</v>
      </c>
      <c r="I746" s="243"/>
      <c r="J746" s="239"/>
      <c r="K746" s="239"/>
      <c r="L746" s="244"/>
      <c r="M746" s="245"/>
      <c r="N746" s="246"/>
      <c r="O746" s="246"/>
      <c r="P746" s="246"/>
      <c r="Q746" s="246"/>
      <c r="R746" s="246"/>
      <c r="S746" s="246"/>
      <c r="T746" s="247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8" t="s">
        <v>253</v>
      </c>
      <c r="AU746" s="248" t="s">
        <v>83</v>
      </c>
      <c r="AV746" s="14" t="s">
        <v>83</v>
      </c>
      <c r="AW746" s="14" t="s">
        <v>34</v>
      </c>
      <c r="AX746" s="14" t="s">
        <v>81</v>
      </c>
      <c r="AY746" s="248" t="s">
        <v>243</v>
      </c>
    </row>
    <row r="747" s="12" customFormat="1" ht="22.8" customHeight="1">
      <c r="A747" s="12"/>
      <c r="B747" s="193"/>
      <c r="C747" s="194"/>
      <c r="D747" s="195" t="s">
        <v>72</v>
      </c>
      <c r="E747" s="207" t="s">
        <v>1110</v>
      </c>
      <c r="F747" s="207" t="s">
        <v>1111</v>
      </c>
      <c r="G747" s="194"/>
      <c r="H747" s="194"/>
      <c r="I747" s="197"/>
      <c r="J747" s="208">
        <f>BK747</f>
        <v>0</v>
      </c>
      <c r="K747" s="194"/>
      <c r="L747" s="199"/>
      <c r="M747" s="200"/>
      <c r="N747" s="201"/>
      <c r="O747" s="201"/>
      <c r="P747" s="202">
        <f>SUM(P748:P760)</f>
        <v>0</v>
      </c>
      <c r="Q747" s="201"/>
      <c r="R747" s="202">
        <f>SUM(R748:R760)</f>
        <v>0.027657499999999998</v>
      </c>
      <c r="S747" s="201"/>
      <c r="T747" s="203">
        <f>SUM(T748:T760)</f>
        <v>0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204" t="s">
        <v>83</v>
      </c>
      <c r="AT747" s="205" t="s">
        <v>72</v>
      </c>
      <c r="AU747" s="205" t="s">
        <v>81</v>
      </c>
      <c r="AY747" s="204" t="s">
        <v>243</v>
      </c>
      <c r="BK747" s="206">
        <f>SUM(BK748:BK760)</f>
        <v>0</v>
      </c>
    </row>
    <row r="748" s="2" customFormat="1" ht="33" customHeight="1">
      <c r="A748" s="41"/>
      <c r="B748" s="42"/>
      <c r="C748" s="209" t="s">
        <v>1112</v>
      </c>
      <c r="D748" s="209" t="s">
        <v>245</v>
      </c>
      <c r="E748" s="210" t="s">
        <v>1113</v>
      </c>
      <c r="F748" s="211" t="s">
        <v>1114</v>
      </c>
      <c r="G748" s="212" t="s">
        <v>97</v>
      </c>
      <c r="H748" s="213">
        <v>60.125</v>
      </c>
      <c r="I748" s="214"/>
      <c r="J748" s="215">
        <f>ROUND(I748*H748,2)</f>
        <v>0</v>
      </c>
      <c r="K748" s="211" t="s">
        <v>248</v>
      </c>
      <c r="L748" s="47"/>
      <c r="M748" s="216" t="s">
        <v>19</v>
      </c>
      <c r="N748" s="217" t="s">
        <v>44</v>
      </c>
      <c r="O748" s="87"/>
      <c r="P748" s="218">
        <f>O748*H748</f>
        <v>0</v>
      </c>
      <c r="Q748" s="218">
        <v>0.00020000000000000001</v>
      </c>
      <c r="R748" s="218">
        <f>Q748*H748</f>
        <v>0.012025000000000001</v>
      </c>
      <c r="S748" s="218">
        <v>0</v>
      </c>
      <c r="T748" s="219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20" t="s">
        <v>354</v>
      </c>
      <c r="AT748" s="220" t="s">
        <v>245</v>
      </c>
      <c r="AU748" s="220" t="s">
        <v>83</v>
      </c>
      <c r="AY748" s="20" t="s">
        <v>243</v>
      </c>
      <c r="BE748" s="221">
        <f>IF(N748="základní",J748,0)</f>
        <v>0</v>
      </c>
      <c r="BF748" s="221">
        <f>IF(N748="snížená",J748,0)</f>
        <v>0</v>
      </c>
      <c r="BG748" s="221">
        <f>IF(N748="zákl. přenesená",J748,0)</f>
        <v>0</v>
      </c>
      <c r="BH748" s="221">
        <f>IF(N748="sníž. přenesená",J748,0)</f>
        <v>0</v>
      </c>
      <c r="BI748" s="221">
        <f>IF(N748="nulová",J748,0)</f>
        <v>0</v>
      </c>
      <c r="BJ748" s="20" t="s">
        <v>81</v>
      </c>
      <c r="BK748" s="221">
        <f>ROUND(I748*H748,2)</f>
        <v>0</v>
      </c>
      <c r="BL748" s="20" t="s">
        <v>354</v>
      </c>
      <c r="BM748" s="220" t="s">
        <v>1115</v>
      </c>
    </row>
    <row r="749" s="2" customFormat="1">
      <c r="A749" s="41"/>
      <c r="B749" s="42"/>
      <c r="C749" s="43"/>
      <c r="D749" s="222" t="s">
        <v>251</v>
      </c>
      <c r="E749" s="43"/>
      <c r="F749" s="223" t="s">
        <v>1116</v>
      </c>
      <c r="G749" s="43"/>
      <c r="H749" s="43"/>
      <c r="I749" s="224"/>
      <c r="J749" s="43"/>
      <c r="K749" s="43"/>
      <c r="L749" s="47"/>
      <c r="M749" s="225"/>
      <c r="N749" s="226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251</v>
      </c>
      <c r="AU749" s="20" t="s">
        <v>83</v>
      </c>
    </row>
    <row r="750" s="14" customFormat="1">
      <c r="A750" s="14"/>
      <c r="B750" s="238"/>
      <c r="C750" s="239"/>
      <c r="D750" s="229" t="s">
        <v>253</v>
      </c>
      <c r="E750" s="240" t="s">
        <v>19</v>
      </c>
      <c r="F750" s="241" t="s">
        <v>136</v>
      </c>
      <c r="G750" s="239"/>
      <c r="H750" s="242">
        <v>60.125</v>
      </c>
      <c r="I750" s="243"/>
      <c r="J750" s="239"/>
      <c r="K750" s="239"/>
      <c r="L750" s="244"/>
      <c r="M750" s="245"/>
      <c r="N750" s="246"/>
      <c r="O750" s="246"/>
      <c r="P750" s="246"/>
      <c r="Q750" s="246"/>
      <c r="R750" s="246"/>
      <c r="S750" s="246"/>
      <c r="T750" s="247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8" t="s">
        <v>253</v>
      </c>
      <c r="AU750" s="248" t="s">
        <v>83</v>
      </c>
      <c r="AV750" s="14" t="s">
        <v>83</v>
      </c>
      <c r="AW750" s="14" t="s">
        <v>34</v>
      </c>
      <c r="AX750" s="14" t="s">
        <v>81</v>
      </c>
      <c r="AY750" s="248" t="s">
        <v>243</v>
      </c>
    </row>
    <row r="751" s="2" customFormat="1" ht="37.8" customHeight="1">
      <c r="A751" s="41"/>
      <c r="B751" s="42"/>
      <c r="C751" s="209" t="s">
        <v>1117</v>
      </c>
      <c r="D751" s="209" t="s">
        <v>245</v>
      </c>
      <c r="E751" s="210" t="s">
        <v>1118</v>
      </c>
      <c r="F751" s="211" t="s">
        <v>1119</v>
      </c>
      <c r="G751" s="212" t="s">
        <v>97</v>
      </c>
      <c r="H751" s="213">
        <v>60.125</v>
      </c>
      <c r="I751" s="214"/>
      <c r="J751" s="215">
        <f>ROUND(I751*H751,2)</f>
        <v>0</v>
      </c>
      <c r="K751" s="211" t="s">
        <v>248</v>
      </c>
      <c r="L751" s="47"/>
      <c r="M751" s="216" t="s">
        <v>19</v>
      </c>
      <c r="N751" s="217" t="s">
        <v>44</v>
      </c>
      <c r="O751" s="87"/>
      <c r="P751" s="218">
        <f>O751*H751</f>
        <v>0</v>
      </c>
      <c r="Q751" s="218">
        <v>0.00025999999999999998</v>
      </c>
      <c r="R751" s="218">
        <f>Q751*H751</f>
        <v>0.015632499999999997</v>
      </c>
      <c r="S751" s="218">
        <v>0</v>
      </c>
      <c r="T751" s="219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20" t="s">
        <v>354</v>
      </c>
      <c r="AT751" s="220" t="s">
        <v>245</v>
      </c>
      <c r="AU751" s="220" t="s">
        <v>83</v>
      </c>
      <c r="AY751" s="20" t="s">
        <v>243</v>
      </c>
      <c r="BE751" s="221">
        <f>IF(N751="základní",J751,0)</f>
        <v>0</v>
      </c>
      <c r="BF751" s="221">
        <f>IF(N751="snížená",J751,0)</f>
        <v>0</v>
      </c>
      <c r="BG751" s="221">
        <f>IF(N751="zákl. přenesená",J751,0)</f>
        <v>0</v>
      </c>
      <c r="BH751" s="221">
        <f>IF(N751="sníž. přenesená",J751,0)</f>
        <v>0</v>
      </c>
      <c r="BI751" s="221">
        <f>IF(N751="nulová",J751,0)</f>
        <v>0</v>
      </c>
      <c r="BJ751" s="20" t="s">
        <v>81</v>
      </c>
      <c r="BK751" s="221">
        <f>ROUND(I751*H751,2)</f>
        <v>0</v>
      </c>
      <c r="BL751" s="20" t="s">
        <v>354</v>
      </c>
      <c r="BM751" s="220" t="s">
        <v>1120</v>
      </c>
    </row>
    <row r="752" s="2" customFormat="1">
      <c r="A752" s="41"/>
      <c r="B752" s="42"/>
      <c r="C752" s="43"/>
      <c r="D752" s="222" t="s">
        <v>251</v>
      </c>
      <c r="E752" s="43"/>
      <c r="F752" s="223" t="s">
        <v>1121</v>
      </c>
      <c r="G752" s="43"/>
      <c r="H752" s="43"/>
      <c r="I752" s="224"/>
      <c r="J752" s="43"/>
      <c r="K752" s="43"/>
      <c r="L752" s="47"/>
      <c r="M752" s="225"/>
      <c r="N752" s="226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251</v>
      </c>
      <c r="AU752" s="20" t="s">
        <v>83</v>
      </c>
    </row>
    <row r="753" s="13" customFormat="1">
      <c r="A753" s="13"/>
      <c r="B753" s="227"/>
      <c r="C753" s="228"/>
      <c r="D753" s="229" t="s">
        <v>253</v>
      </c>
      <c r="E753" s="230" t="s">
        <v>19</v>
      </c>
      <c r="F753" s="231" t="s">
        <v>1122</v>
      </c>
      <c r="G753" s="228"/>
      <c r="H753" s="230" t="s">
        <v>19</v>
      </c>
      <c r="I753" s="232"/>
      <c r="J753" s="228"/>
      <c r="K753" s="228"/>
      <c r="L753" s="233"/>
      <c r="M753" s="234"/>
      <c r="N753" s="235"/>
      <c r="O753" s="235"/>
      <c r="P753" s="235"/>
      <c r="Q753" s="235"/>
      <c r="R753" s="235"/>
      <c r="S753" s="235"/>
      <c r="T753" s="236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7" t="s">
        <v>253</v>
      </c>
      <c r="AU753" s="237" t="s">
        <v>83</v>
      </c>
      <c r="AV753" s="13" t="s">
        <v>81</v>
      </c>
      <c r="AW753" s="13" t="s">
        <v>34</v>
      </c>
      <c r="AX753" s="13" t="s">
        <v>73</v>
      </c>
      <c r="AY753" s="237" t="s">
        <v>243</v>
      </c>
    </row>
    <row r="754" s="14" customFormat="1">
      <c r="A754" s="14"/>
      <c r="B754" s="238"/>
      <c r="C754" s="239"/>
      <c r="D754" s="229" t="s">
        <v>253</v>
      </c>
      <c r="E754" s="240" t="s">
        <v>19</v>
      </c>
      <c r="F754" s="241" t="s">
        <v>1123</v>
      </c>
      <c r="G754" s="239"/>
      <c r="H754" s="242">
        <v>105.931</v>
      </c>
      <c r="I754" s="243"/>
      <c r="J754" s="239"/>
      <c r="K754" s="239"/>
      <c r="L754" s="244"/>
      <c r="M754" s="245"/>
      <c r="N754" s="246"/>
      <c r="O754" s="246"/>
      <c r="P754" s="246"/>
      <c r="Q754" s="246"/>
      <c r="R754" s="246"/>
      <c r="S754" s="246"/>
      <c r="T754" s="24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8" t="s">
        <v>253</v>
      </c>
      <c r="AU754" s="248" t="s">
        <v>83</v>
      </c>
      <c r="AV754" s="14" t="s">
        <v>83</v>
      </c>
      <c r="AW754" s="14" t="s">
        <v>34</v>
      </c>
      <c r="AX754" s="14" t="s">
        <v>73</v>
      </c>
      <c r="AY754" s="248" t="s">
        <v>243</v>
      </c>
    </row>
    <row r="755" s="13" customFormat="1">
      <c r="A755" s="13"/>
      <c r="B755" s="227"/>
      <c r="C755" s="228"/>
      <c r="D755" s="229" t="s">
        <v>253</v>
      </c>
      <c r="E755" s="230" t="s">
        <v>19</v>
      </c>
      <c r="F755" s="231" t="s">
        <v>1124</v>
      </c>
      <c r="G755" s="228"/>
      <c r="H755" s="230" t="s">
        <v>19</v>
      </c>
      <c r="I755" s="232"/>
      <c r="J755" s="228"/>
      <c r="K755" s="228"/>
      <c r="L755" s="233"/>
      <c r="M755" s="234"/>
      <c r="N755" s="235"/>
      <c r="O755" s="235"/>
      <c r="P755" s="235"/>
      <c r="Q755" s="235"/>
      <c r="R755" s="235"/>
      <c r="S755" s="235"/>
      <c r="T755" s="23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7" t="s">
        <v>253</v>
      </c>
      <c r="AU755" s="237" t="s">
        <v>83</v>
      </c>
      <c r="AV755" s="13" t="s">
        <v>81</v>
      </c>
      <c r="AW755" s="13" t="s">
        <v>34</v>
      </c>
      <c r="AX755" s="13" t="s">
        <v>73</v>
      </c>
      <c r="AY755" s="237" t="s">
        <v>243</v>
      </c>
    </row>
    <row r="756" s="14" customFormat="1">
      <c r="A756" s="14"/>
      <c r="B756" s="238"/>
      <c r="C756" s="239"/>
      <c r="D756" s="229" t="s">
        <v>253</v>
      </c>
      <c r="E756" s="240" t="s">
        <v>19</v>
      </c>
      <c r="F756" s="241" t="s">
        <v>1125</v>
      </c>
      <c r="G756" s="239"/>
      <c r="H756" s="242">
        <v>-56.539999999999999</v>
      </c>
      <c r="I756" s="243"/>
      <c r="J756" s="239"/>
      <c r="K756" s="239"/>
      <c r="L756" s="244"/>
      <c r="M756" s="245"/>
      <c r="N756" s="246"/>
      <c r="O756" s="246"/>
      <c r="P756" s="246"/>
      <c r="Q756" s="246"/>
      <c r="R756" s="246"/>
      <c r="S756" s="246"/>
      <c r="T756" s="247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8" t="s">
        <v>253</v>
      </c>
      <c r="AU756" s="248" t="s">
        <v>83</v>
      </c>
      <c r="AV756" s="14" t="s">
        <v>83</v>
      </c>
      <c r="AW756" s="14" t="s">
        <v>34</v>
      </c>
      <c r="AX756" s="14" t="s">
        <v>73</v>
      </c>
      <c r="AY756" s="248" t="s">
        <v>243</v>
      </c>
    </row>
    <row r="757" s="13" customFormat="1">
      <c r="A757" s="13"/>
      <c r="B757" s="227"/>
      <c r="C757" s="228"/>
      <c r="D757" s="229" t="s">
        <v>253</v>
      </c>
      <c r="E757" s="230" t="s">
        <v>19</v>
      </c>
      <c r="F757" s="231" t="s">
        <v>1126</v>
      </c>
      <c r="G757" s="228"/>
      <c r="H757" s="230" t="s">
        <v>19</v>
      </c>
      <c r="I757" s="232"/>
      <c r="J757" s="228"/>
      <c r="K757" s="228"/>
      <c r="L757" s="233"/>
      <c r="M757" s="234"/>
      <c r="N757" s="235"/>
      <c r="O757" s="235"/>
      <c r="P757" s="235"/>
      <c r="Q757" s="235"/>
      <c r="R757" s="235"/>
      <c r="S757" s="235"/>
      <c r="T757" s="236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7" t="s">
        <v>253</v>
      </c>
      <c r="AU757" s="237" t="s">
        <v>83</v>
      </c>
      <c r="AV757" s="13" t="s">
        <v>81</v>
      </c>
      <c r="AW757" s="13" t="s">
        <v>34</v>
      </c>
      <c r="AX757" s="13" t="s">
        <v>73</v>
      </c>
      <c r="AY757" s="237" t="s">
        <v>243</v>
      </c>
    </row>
    <row r="758" s="14" customFormat="1">
      <c r="A758" s="14"/>
      <c r="B758" s="238"/>
      <c r="C758" s="239"/>
      <c r="D758" s="229" t="s">
        <v>253</v>
      </c>
      <c r="E758" s="240" t="s">
        <v>19</v>
      </c>
      <c r="F758" s="241" t="s">
        <v>120</v>
      </c>
      <c r="G758" s="239"/>
      <c r="H758" s="242">
        <v>10.734</v>
      </c>
      <c r="I758" s="243"/>
      <c r="J758" s="239"/>
      <c r="K758" s="239"/>
      <c r="L758" s="244"/>
      <c r="M758" s="245"/>
      <c r="N758" s="246"/>
      <c r="O758" s="246"/>
      <c r="P758" s="246"/>
      <c r="Q758" s="246"/>
      <c r="R758" s="246"/>
      <c r="S758" s="246"/>
      <c r="T758" s="247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8" t="s">
        <v>253</v>
      </c>
      <c r="AU758" s="248" t="s">
        <v>83</v>
      </c>
      <c r="AV758" s="14" t="s">
        <v>83</v>
      </c>
      <c r="AW758" s="14" t="s">
        <v>34</v>
      </c>
      <c r="AX758" s="14" t="s">
        <v>73</v>
      </c>
      <c r="AY758" s="248" t="s">
        <v>243</v>
      </c>
    </row>
    <row r="759" s="15" customFormat="1">
      <c r="A759" s="15"/>
      <c r="B759" s="249"/>
      <c r="C759" s="250"/>
      <c r="D759" s="229" t="s">
        <v>253</v>
      </c>
      <c r="E759" s="251" t="s">
        <v>136</v>
      </c>
      <c r="F759" s="252" t="s">
        <v>257</v>
      </c>
      <c r="G759" s="250"/>
      <c r="H759" s="253">
        <v>60.125</v>
      </c>
      <c r="I759" s="254"/>
      <c r="J759" s="250"/>
      <c r="K759" s="250"/>
      <c r="L759" s="255"/>
      <c r="M759" s="256"/>
      <c r="N759" s="257"/>
      <c r="O759" s="257"/>
      <c r="P759" s="257"/>
      <c r="Q759" s="257"/>
      <c r="R759" s="257"/>
      <c r="S759" s="257"/>
      <c r="T759" s="258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59" t="s">
        <v>253</v>
      </c>
      <c r="AU759" s="259" t="s">
        <v>83</v>
      </c>
      <c r="AV759" s="15" t="s">
        <v>258</v>
      </c>
      <c r="AW759" s="15" t="s">
        <v>34</v>
      </c>
      <c r="AX759" s="15" t="s">
        <v>73</v>
      </c>
      <c r="AY759" s="259" t="s">
        <v>243</v>
      </c>
    </row>
    <row r="760" s="16" customFormat="1">
      <c r="A760" s="16"/>
      <c r="B760" s="260"/>
      <c r="C760" s="261"/>
      <c r="D760" s="229" t="s">
        <v>253</v>
      </c>
      <c r="E760" s="262" t="s">
        <v>19</v>
      </c>
      <c r="F760" s="263" t="s">
        <v>259</v>
      </c>
      <c r="G760" s="261"/>
      <c r="H760" s="264">
        <v>60.125</v>
      </c>
      <c r="I760" s="265"/>
      <c r="J760" s="261"/>
      <c r="K760" s="261"/>
      <c r="L760" s="266"/>
      <c r="M760" s="282"/>
      <c r="N760" s="283"/>
      <c r="O760" s="283"/>
      <c r="P760" s="283"/>
      <c r="Q760" s="283"/>
      <c r="R760" s="283"/>
      <c r="S760" s="283"/>
      <c r="T760" s="284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T760" s="270" t="s">
        <v>253</v>
      </c>
      <c r="AU760" s="270" t="s">
        <v>83</v>
      </c>
      <c r="AV760" s="16" t="s">
        <v>249</v>
      </c>
      <c r="AW760" s="16" t="s">
        <v>34</v>
      </c>
      <c r="AX760" s="16" t="s">
        <v>81</v>
      </c>
      <c r="AY760" s="270" t="s">
        <v>243</v>
      </c>
    </row>
    <row r="761" s="2" customFormat="1" ht="6.96" customHeight="1">
      <c r="A761" s="41"/>
      <c r="B761" s="62"/>
      <c r="C761" s="63"/>
      <c r="D761" s="63"/>
      <c r="E761" s="63"/>
      <c r="F761" s="63"/>
      <c r="G761" s="63"/>
      <c r="H761" s="63"/>
      <c r="I761" s="63"/>
      <c r="J761" s="63"/>
      <c r="K761" s="63"/>
      <c r="L761" s="47"/>
      <c r="M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</row>
  </sheetData>
  <sheetProtection sheet="1" autoFilter="0" formatColumns="0" formatRows="0" objects="1" scenarios="1" spinCount="100000" saltValue="zeSBDVaSiidtSOE1jgRC6lvzM4DfNFBBZZPYRl//NGO91Ga8gt/iWxxjxoRDk8tQWjUvwsklGL2/rzLz7opwrw==" hashValue="NwcelrJ8o6CwIXbuUewmoG9MqSNQ/+r/uZgcnQF6Bs3hCEpCh8dUeE2thT/NW4H5JEdgNfD7GEZrnSRi9XaoWg==" algorithmName="SHA-512" password="CC3F"/>
  <autoFilter ref="C97:K760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4_01/113106023"/>
    <hyperlink ref="F109" r:id="rId2" display="https://podminky.urs.cz/item/CS_URS_2024_01/113107131"/>
    <hyperlink ref="F113" r:id="rId3" display="https://podminky.urs.cz/item/CS_URS_2024_01/113204111"/>
    <hyperlink ref="F119" r:id="rId4" display="https://podminky.urs.cz/item/CS_URS_2024_01/119003223"/>
    <hyperlink ref="F122" r:id="rId5" display="https://podminky.urs.cz/item/CS_URS_2024_01/119003224"/>
    <hyperlink ref="F124" r:id="rId6" display="https://podminky.urs.cz/item/CS_URS_2024_01/131213701"/>
    <hyperlink ref="F129" r:id="rId7" display="https://podminky.urs.cz/item/CS_URS_2024_01/132212131"/>
    <hyperlink ref="F136" r:id="rId8" display="https://podminky.urs.cz/item/CS_URS_2024_01/132212331"/>
    <hyperlink ref="F144" r:id="rId9" display="https://podminky.urs.cz/item/CS_URS_2024_01/162751117"/>
    <hyperlink ref="F147" r:id="rId10" display="https://podminky.urs.cz/item/CS_URS_2024_01/162751119"/>
    <hyperlink ref="F150" r:id="rId11" display="https://podminky.urs.cz/item/CS_URS_2024_01/174151101"/>
    <hyperlink ref="F164" r:id="rId12" display="https://podminky.urs.cz/item/CS_URS_2024_01/175111101"/>
    <hyperlink ref="F171" r:id="rId13" display="https://podminky.urs.cz/item/CS_URS_2024_01/181311103"/>
    <hyperlink ref="F181" r:id="rId14" display="https://podminky.urs.cz/item/CS_URS_2024_01/181411131"/>
    <hyperlink ref="F187" r:id="rId15" display="https://podminky.urs.cz/item/CS_URS_2024_01/212532111"/>
    <hyperlink ref="F191" r:id="rId16" display="https://podminky.urs.cz/item/CS_URS_2024_01/213141111"/>
    <hyperlink ref="F201" r:id="rId17" display="https://podminky.urs.cz/item/CS_URS_2024_01/596211110"/>
    <hyperlink ref="F206" r:id="rId18" display="https://podminky.urs.cz/item/CS_URS_2024_01/612131101"/>
    <hyperlink ref="F209" r:id="rId19" display="https://podminky.urs.cz/item/CS_URS_2024_01/612131111"/>
    <hyperlink ref="F212" r:id="rId20" display="https://podminky.urs.cz/item/CS_URS_2024_01/612131121"/>
    <hyperlink ref="F215" r:id="rId21" display="https://podminky.urs.cz/item/CS_URS_2024_01/612131151"/>
    <hyperlink ref="F218" r:id="rId22" display="https://podminky.urs.cz/item/CS_URS_2024_01/612321121"/>
    <hyperlink ref="F232" r:id="rId23" display="https://podminky.urs.cz/item/CS_URS_2024_01/612321341"/>
    <hyperlink ref="F248" r:id="rId24" display="https://podminky.urs.cz/item/CS_URS_2024_01/612325131"/>
    <hyperlink ref="F254" r:id="rId25" display="https://podminky.urs.cz/item/CS_URS_2024_01/612328131"/>
    <hyperlink ref="F257" r:id="rId26" display="https://podminky.urs.cz/item/CS_URS_2024_01/622135002"/>
    <hyperlink ref="F261" r:id="rId27" display="https://podminky.urs.cz/item/CS_URS_2024_01/622151021"/>
    <hyperlink ref="F264" r:id="rId28" display="https://podminky.urs.cz/item/CS_URS_2024_01/622211011"/>
    <hyperlink ref="F271" r:id="rId29" display="https://podminky.urs.cz/item/CS_URS_2024_01/622252002"/>
    <hyperlink ref="F275" r:id="rId30" display="https://podminky.urs.cz/item/CS_URS_2024_01/622511102"/>
    <hyperlink ref="F284" r:id="rId31" display="https://podminky.urs.cz/item/CS_URS_2024_01/642944121"/>
    <hyperlink ref="F305" r:id="rId32" display="https://podminky.urs.cz/item/CS_URS_2024_01/916331112"/>
    <hyperlink ref="F307" r:id="rId33" display="https://podminky.urs.cz/item/CS_URS_2024_01/935112211"/>
    <hyperlink ref="F312" r:id="rId34" display="https://podminky.urs.cz/item/CS_URS_2024_01/936124112"/>
    <hyperlink ref="F314" r:id="rId35" display="https://podminky.urs.cz/item/CS_URS_2024_01/949101111"/>
    <hyperlink ref="F317" r:id="rId36" display="https://podminky.urs.cz/item/CS_URS_2024_01/952901111"/>
    <hyperlink ref="F320" r:id="rId37" display="https://podminky.urs.cz/item/CS_URS_2024_01/966001211"/>
    <hyperlink ref="F322" r:id="rId38" display="https://podminky.urs.cz/item/CS_URS_2024_01/966080101"/>
    <hyperlink ref="F330" r:id="rId39" display="https://podminky.urs.cz/item/CS_URS_2024_01/968062455"/>
    <hyperlink ref="F332" r:id="rId40" display="https://podminky.urs.cz/item/CS_URS_2024_01/978013191"/>
    <hyperlink ref="F364" r:id="rId41" display="https://podminky.urs.cz/item/CS_URS_2024_01/978036161"/>
    <hyperlink ref="F368" r:id="rId42" display="https://podminky.urs.cz/item/CS_URS_2024_01/979021111"/>
    <hyperlink ref="F370" r:id="rId43" display="https://podminky.urs.cz/item/CS_URS_2024_01/979051121"/>
    <hyperlink ref="F373" r:id="rId44" display="https://podminky.urs.cz/item/CS_URS_2024_01/985131311"/>
    <hyperlink ref="F392" r:id="rId45" display="https://podminky.urs.cz/item/CS_URS_2024_01/997013151"/>
    <hyperlink ref="F395" r:id="rId46" display="https://podminky.urs.cz/item/CS_URS_2024_01/997013501"/>
    <hyperlink ref="F398" r:id="rId47" display="https://podminky.urs.cz/item/CS_URS_2024_01/997013509"/>
    <hyperlink ref="F402" r:id="rId48" display="https://podminky.urs.cz/item/CS_URS_2024_01/997013601"/>
    <hyperlink ref="F406" r:id="rId49" display="https://podminky.urs.cz/item/CS_URS_2024_01/997013609"/>
    <hyperlink ref="F410" r:id="rId50" display="https://podminky.urs.cz/item/CS_URS_2024_01/997013631"/>
    <hyperlink ref="F414" r:id="rId51" display="https://podminky.urs.cz/item/CS_URS_2024_01/997013811"/>
    <hyperlink ref="F418" r:id="rId52" display="https://podminky.urs.cz/item/CS_URS_2024_01/997013814"/>
    <hyperlink ref="F422" r:id="rId53" display="https://podminky.urs.cz/item/CS_URS_2024_01/997013873"/>
    <hyperlink ref="F426" r:id="rId54" display="https://podminky.urs.cz/item/CS_URS_2024_01/998011008"/>
    <hyperlink ref="F430" r:id="rId55" display="https://podminky.urs.cz/item/CS_URS_2024_01/711112001"/>
    <hyperlink ref="F435" r:id="rId56" display="https://podminky.urs.cz/item/CS_URS_2024_01/711131821"/>
    <hyperlink ref="F439" r:id="rId57" display="https://podminky.urs.cz/item/CS_URS_2024_01/711142559"/>
    <hyperlink ref="F456" r:id="rId58" display="https://podminky.urs.cz/item/CS_URS_2024_01/711161219"/>
    <hyperlink ref="F462" r:id="rId59" display="https://podminky.urs.cz/item/CS_URS_2024_01/711161386"/>
    <hyperlink ref="F464" r:id="rId60" display="https://podminky.urs.cz/item/CS_URS_2024_01/998711111"/>
    <hyperlink ref="F467" r:id="rId61" display="https://podminky.urs.cz/item/CS_URS_2024_01/713131141"/>
    <hyperlink ref="F479" r:id="rId62" display="https://podminky.urs.cz/item/CS_URS_2024_01/998713111"/>
    <hyperlink ref="F482" r:id="rId63" display="https://podminky.urs.cz/item/CS_URS_2024_01/762420033"/>
    <hyperlink ref="F488" r:id="rId64" display="https://podminky.urs.cz/item/CS_URS_2024_01/762420832"/>
    <hyperlink ref="F493" r:id="rId65" display="https://podminky.urs.cz/item/CS_URS_2024_01/998762111"/>
    <hyperlink ref="F533" r:id="rId66" display="https://podminky.urs.cz/item/CS_URS_2024_01/763121714"/>
    <hyperlink ref="F536" r:id="rId67" display="https://podminky.urs.cz/item/CS_URS_2024_01/763172321"/>
    <hyperlink ref="F548" r:id="rId68" display="https://podminky.urs.cz/item/CS_URS_2024_01/998763321"/>
    <hyperlink ref="F557" r:id="rId69" display="https://podminky.urs.cz/item/CS_URS_2024_01/998764111"/>
    <hyperlink ref="F560" r:id="rId70" display="https://podminky.urs.cz/item/CS_URS_2024_01/766491851"/>
    <hyperlink ref="F562" r:id="rId71" display="https://podminky.urs.cz/item/CS_URS_2024_01/766695213"/>
    <hyperlink ref="F570" r:id="rId72" display="https://podminky.urs.cz/item/CS_URS_2024_01/998766111"/>
    <hyperlink ref="F573" r:id="rId73" display="https://podminky.urs.cz/item/CS_URS_2024_01/771121011"/>
    <hyperlink ref="F576" r:id="rId74" display="https://podminky.urs.cz/item/CS_URS_2024_01/771151022"/>
    <hyperlink ref="F580" r:id="rId75" display="https://podminky.urs.cz/item/CS_URS_2024_01/771573810"/>
    <hyperlink ref="F596" r:id="rId76" display="https://podminky.urs.cz/item/CS_URS_2024_01/771574439"/>
    <hyperlink ref="F615" r:id="rId77" display="https://podminky.urs.cz/item/CS_URS_2024_01/771577211"/>
    <hyperlink ref="F618" r:id="rId78" display="https://podminky.urs.cz/item/CS_URS_2024_01/771577213"/>
    <hyperlink ref="F622" r:id="rId79" display="https://podminky.urs.cz/item/CS_URS_2024_01/998771111"/>
    <hyperlink ref="F625" r:id="rId80" display="https://podminky.urs.cz/item/CS_URS_2024_01/781121011"/>
    <hyperlink ref="F628" r:id="rId81" display="https://podminky.urs.cz/item/CS_URS_2024_01/781472219"/>
    <hyperlink ref="F648" r:id="rId82" display="https://podminky.urs.cz/item/CS_URS_2024_01/781472291"/>
    <hyperlink ref="F659" r:id="rId83" display="https://podminky.urs.cz/item/CS_URS_2024_01/781473810"/>
    <hyperlink ref="F677" r:id="rId84" display="https://podminky.urs.cz/item/CS_URS_2024_01/781492211"/>
    <hyperlink ref="F683" r:id="rId85" display="https://podminky.urs.cz/item/CS_URS_2024_01/781492251"/>
    <hyperlink ref="F697" r:id="rId86" display="https://podminky.urs.cz/item/CS_URS_2024_01/998781111"/>
    <hyperlink ref="F700" r:id="rId87" display="https://podminky.urs.cz/item/CS_URS_2024_01/783201403"/>
    <hyperlink ref="F703" r:id="rId88" display="https://podminky.urs.cz/item/CS_URS_2024_01/783213101"/>
    <hyperlink ref="F706" r:id="rId89" display="https://podminky.urs.cz/item/CS_URS_2024_01/783218111"/>
    <hyperlink ref="F710" r:id="rId90" display="https://podminky.urs.cz/item/CS_URS_2024_01/783301313"/>
    <hyperlink ref="F713" r:id="rId91" display="https://podminky.urs.cz/item/CS_URS_2024_01/783315101"/>
    <hyperlink ref="F716" r:id="rId92" display="https://podminky.urs.cz/item/CS_URS_2024_01/783317101"/>
    <hyperlink ref="F724" r:id="rId93" display="https://podminky.urs.cz/item/CS_URS_2024_01/783324101"/>
    <hyperlink ref="F727" r:id="rId94" display="https://podminky.urs.cz/item/CS_URS_2024_01/783601307"/>
    <hyperlink ref="F730" r:id="rId95" display="https://podminky.urs.cz/item/CS_URS_2024_01/783601713"/>
    <hyperlink ref="F733" r:id="rId96" display="https://podminky.urs.cz/item/CS_URS_2024_01/783617107"/>
    <hyperlink ref="F739" r:id="rId97" display="https://podminky.urs.cz/item/CS_URS_2024_01/783617615"/>
    <hyperlink ref="F749" r:id="rId98" display="https://podminky.urs.cz/item/CS_URS_2024_01/784181121"/>
    <hyperlink ref="F752" r:id="rId99" display="https://podminky.urs.cz/item/CS_URS_2024_01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83</v>
      </c>
    </row>
    <row r="4" s="1" customFormat="1" ht="24.96" customHeight="1">
      <c r="B4" s="23"/>
      <c r="D4" s="134" t="s">
        <v>102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Sanace vlhkosti spojovací chodba, ZŠ Antonína Čermáka, A. Čermáka 6/1022, Praha 6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1127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19. 2. 2024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19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27</v>
      </c>
      <c r="F15" s="41"/>
      <c r="G15" s="41"/>
      <c r="H15" s="41"/>
      <c r="I15" s="136" t="s">
        <v>28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32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33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35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>Tomáš Vašek, Sněhurčina 710/73, 460 15 Liberec 15</v>
      </c>
      <c r="F24" s="41"/>
      <c r="G24" s="41"/>
      <c r="H24" s="41"/>
      <c r="I24" s="136" t="s">
        <v>28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39</v>
      </c>
      <c r="E30" s="41"/>
      <c r="F30" s="41"/>
      <c r="G30" s="41"/>
      <c r="H30" s="41"/>
      <c r="I30" s="41"/>
      <c r="J30" s="149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41</v>
      </c>
      <c r="G32" s="41"/>
      <c r="H32" s="41"/>
      <c r="I32" s="150" t="s">
        <v>40</v>
      </c>
      <c r="J32" s="150" t="s">
        <v>42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43</v>
      </c>
      <c r="E33" s="136" t="s">
        <v>44</v>
      </c>
      <c r="F33" s="152">
        <f>ROUND((SUM(BE85:BE112)),  2)</f>
        <v>0</v>
      </c>
      <c r="G33" s="41"/>
      <c r="H33" s="41"/>
      <c r="I33" s="153">
        <v>0.20999999999999999</v>
      </c>
      <c r="J33" s="152">
        <f>ROUND(((SUM(BE85:BE112))*I33),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45</v>
      </c>
      <c r="F34" s="152">
        <f>ROUND((SUM(BF85:BF112)),  2)</f>
        <v>0</v>
      </c>
      <c r="G34" s="41"/>
      <c r="H34" s="41"/>
      <c r="I34" s="153">
        <v>0.12</v>
      </c>
      <c r="J34" s="152">
        <f>ROUND(((SUM(BF85:BF112))*I34),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46</v>
      </c>
      <c r="F35" s="152">
        <f>ROUND((SUM(BG85:BG112)),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47</v>
      </c>
      <c r="F36" s="152">
        <f>ROUND((SUM(BH85:BH112)),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48</v>
      </c>
      <c r="F37" s="152">
        <f>ROUND((SUM(BI85:BI112)),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205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5" t="str">
        <f>E7</f>
        <v>Sanace vlhkosti spojovací chodba, ZŠ Antonína Čermáka, A. Čermáka 6/1022, Praha 6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B - Zdravotní technika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č.parc.1495/1, kat.ú. Bubeneč</v>
      </c>
      <c r="G52" s="43"/>
      <c r="H52" s="43"/>
      <c r="I52" s="35" t="s">
        <v>23</v>
      </c>
      <c r="J52" s="75" t="str">
        <f>IF(J12="","",J12)</f>
        <v>19. 2. 2024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MČ Praha 6, Čs. armády 601/23, 160 52 Praha 6</v>
      </c>
      <c r="G54" s="43"/>
      <c r="H54" s="43"/>
      <c r="I54" s="35" t="s">
        <v>31</v>
      </c>
      <c r="J54" s="39" t="str">
        <f>E21</f>
        <v>AVEK s.r.o., Prosecká 683/115, 190 00 Praha 9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Tomáš Vašek, Sněhurčina 710/73, 460 15 Liberec 15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206</v>
      </c>
      <c r="D57" s="167"/>
      <c r="E57" s="167"/>
      <c r="F57" s="167"/>
      <c r="G57" s="167"/>
      <c r="H57" s="167"/>
      <c r="I57" s="167"/>
      <c r="J57" s="168" t="s">
        <v>207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71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208</v>
      </c>
    </row>
    <row r="60" s="9" customFormat="1" ht="24.96" customHeight="1">
      <c r="A60" s="9"/>
      <c r="B60" s="170"/>
      <c r="C60" s="171"/>
      <c r="D60" s="172" t="s">
        <v>1128</v>
      </c>
      <c r="E60" s="173"/>
      <c r="F60" s="173"/>
      <c r="G60" s="173"/>
      <c r="H60" s="173"/>
      <c r="I60" s="173"/>
      <c r="J60" s="174">
        <f>J86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1129</v>
      </c>
      <c r="E61" s="179"/>
      <c r="F61" s="179"/>
      <c r="G61" s="179"/>
      <c r="H61" s="179"/>
      <c r="I61" s="179"/>
      <c r="J61" s="180">
        <f>J87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1130</v>
      </c>
      <c r="E62" s="179"/>
      <c r="F62" s="179"/>
      <c r="G62" s="179"/>
      <c r="H62" s="179"/>
      <c r="I62" s="179"/>
      <c r="J62" s="180">
        <f>J90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1131</v>
      </c>
      <c r="E63" s="179"/>
      <c r="F63" s="179"/>
      <c r="G63" s="179"/>
      <c r="H63" s="179"/>
      <c r="I63" s="179"/>
      <c r="J63" s="180">
        <f>J99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1132</v>
      </c>
      <c r="E64" s="179"/>
      <c r="F64" s="179"/>
      <c r="G64" s="179"/>
      <c r="H64" s="179"/>
      <c r="I64" s="179"/>
      <c r="J64" s="180">
        <f>J101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1133</v>
      </c>
      <c r="E65" s="179"/>
      <c r="F65" s="179"/>
      <c r="G65" s="179"/>
      <c r="H65" s="179"/>
      <c r="I65" s="179"/>
      <c r="J65" s="180">
        <f>J106</f>
        <v>0</v>
      </c>
      <c r="K65" s="177"/>
      <c r="L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228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5" t="str">
        <f>E7</f>
        <v>Sanace vlhkosti spojovací chodba, ZŠ Antonína Čermáka, A. Čermáka 6/1022, Praha 6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115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B - Zdravotní technika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č.parc.1495/1, kat.ú. Bubeneč</v>
      </c>
      <c r="G79" s="43"/>
      <c r="H79" s="43"/>
      <c r="I79" s="35" t="s">
        <v>23</v>
      </c>
      <c r="J79" s="75" t="str">
        <f>IF(J12="","",J12)</f>
        <v>19. 2. 2024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25</v>
      </c>
      <c r="D81" s="43"/>
      <c r="E81" s="43"/>
      <c r="F81" s="30" t="str">
        <f>E15</f>
        <v>MČ Praha 6, Čs. armády 601/23, 160 52 Praha 6</v>
      </c>
      <c r="G81" s="43"/>
      <c r="H81" s="43"/>
      <c r="I81" s="35" t="s">
        <v>31</v>
      </c>
      <c r="J81" s="39" t="str">
        <f>E21</f>
        <v>AVEK s.r.o., Prosecká 683/115, 190 00 Praha 9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0.0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35</v>
      </c>
      <c r="J82" s="39" t="str">
        <f>E24</f>
        <v>Tomáš Vašek, Sněhurčina 710/73, 460 15 Liberec 15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2"/>
      <c r="B84" s="183"/>
      <c r="C84" s="184" t="s">
        <v>229</v>
      </c>
      <c r="D84" s="185" t="s">
        <v>58</v>
      </c>
      <c r="E84" s="185" t="s">
        <v>54</v>
      </c>
      <c r="F84" s="185" t="s">
        <v>55</v>
      </c>
      <c r="G84" s="185" t="s">
        <v>230</v>
      </c>
      <c r="H84" s="185" t="s">
        <v>231</v>
      </c>
      <c r="I84" s="185" t="s">
        <v>232</v>
      </c>
      <c r="J84" s="185" t="s">
        <v>207</v>
      </c>
      <c r="K84" s="186" t="s">
        <v>233</v>
      </c>
      <c r="L84" s="187"/>
      <c r="M84" s="95" t="s">
        <v>19</v>
      </c>
      <c r="N84" s="96" t="s">
        <v>43</v>
      </c>
      <c r="O84" s="96" t="s">
        <v>234</v>
      </c>
      <c r="P84" s="96" t="s">
        <v>235</v>
      </c>
      <c r="Q84" s="96" t="s">
        <v>236</v>
      </c>
      <c r="R84" s="96" t="s">
        <v>237</v>
      </c>
      <c r="S84" s="96" t="s">
        <v>238</v>
      </c>
      <c r="T84" s="97" t="s">
        <v>239</v>
      </c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</row>
    <row r="85" s="2" customFormat="1" ht="22.8" customHeight="1">
      <c r="A85" s="41"/>
      <c r="B85" s="42"/>
      <c r="C85" s="102" t="s">
        <v>240</v>
      </c>
      <c r="D85" s="43"/>
      <c r="E85" s="43"/>
      <c r="F85" s="43"/>
      <c r="G85" s="43"/>
      <c r="H85" s="43"/>
      <c r="I85" s="43"/>
      <c r="J85" s="188">
        <f>BK85</f>
        <v>0</v>
      </c>
      <c r="K85" s="43"/>
      <c r="L85" s="47"/>
      <c r="M85" s="98"/>
      <c r="N85" s="189"/>
      <c r="O85" s="99"/>
      <c r="P85" s="190">
        <f>P86</f>
        <v>0</v>
      </c>
      <c r="Q85" s="99"/>
      <c r="R85" s="190">
        <f>R86</f>
        <v>0</v>
      </c>
      <c r="S85" s="99"/>
      <c r="T85" s="191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72</v>
      </c>
      <c r="AU85" s="20" t="s">
        <v>208</v>
      </c>
      <c r="BK85" s="192">
        <f>BK86</f>
        <v>0</v>
      </c>
    </row>
    <row r="86" s="12" customFormat="1" ht="25.92" customHeight="1">
      <c r="A86" s="12"/>
      <c r="B86" s="193"/>
      <c r="C86" s="194"/>
      <c r="D86" s="195" t="s">
        <v>72</v>
      </c>
      <c r="E86" s="196" t="s">
        <v>1134</v>
      </c>
      <c r="F86" s="196" t="s">
        <v>1135</v>
      </c>
      <c r="G86" s="194"/>
      <c r="H86" s="194"/>
      <c r="I86" s="197"/>
      <c r="J86" s="198">
        <f>BK86</f>
        <v>0</v>
      </c>
      <c r="K86" s="194"/>
      <c r="L86" s="199"/>
      <c r="M86" s="200"/>
      <c r="N86" s="201"/>
      <c r="O86" s="201"/>
      <c r="P86" s="202">
        <f>P87+P90+P99+P101+P106</f>
        <v>0</v>
      </c>
      <c r="Q86" s="201"/>
      <c r="R86" s="202">
        <f>R87+R90+R99+R101+R106</f>
        <v>0</v>
      </c>
      <c r="S86" s="201"/>
      <c r="T86" s="203">
        <f>T87+T90+T99+T101+T106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4" t="s">
        <v>83</v>
      </c>
      <c r="AT86" s="205" t="s">
        <v>72</v>
      </c>
      <c r="AU86" s="205" t="s">
        <v>73</v>
      </c>
      <c r="AY86" s="204" t="s">
        <v>243</v>
      </c>
      <c r="BK86" s="206">
        <f>BK87+BK90+BK99+BK101+BK106</f>
        <v>0</v>
      </c>
    </row>
    <row r="87" s="12" customFormat="1" ht="22.8" customHeight="1">
      <c r="A87" s="12"/>
      <c r="B87" s="193"/>
      <c r="C87" s="194"/>
      <c r="D87" s="195" t="s">
        <v>72</v>
      </c>
      <c r="E87" s="207" t="s">
        <v>1136</v>
      </c>
      <c r="F87" s="207" t="s">
        <v>1137</v>
      </c>
      <c r="G87" s="194"/>
      <c r="H87" s="194"/>
      <c r="I87" s="197"/>
      <c r="J87" s="208">
        <f>BK87</f>
        <v>0</v>
      </c>
      <c r="K87" s="194"/>
      <c r="L87" s="199"/>
      <c r="M87" s="200"/>
      <c r="N87" s="201"/>
      <c r="O87" s="201"/>
      <c r="P87" s="202">
        <f>SUM(P88:P89)</f>
        <v>0</v>
      </c>
      <c r="Q87" s="201"/>
      <c r="R87" s="202">
        <f>SUM(R88:R89)</f>
        <v>0</v>
      </c>
      <c r="S87" s="201"/>
      <c r="T87" s="203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4" t="s">
        <v>81</v>
      </c>
      <c r="AT87" s="205" t="s">
        <v>72</v>
      </c>
      <c r="AU87" s="205" t="s">
        <v>81</v>
      </c>
      <c r="AY87" s="204" t="s">
        <v>243</v>
      </c>
      <c r="BK87" s="206">
        <f>SUM(BK88:BK89)</f>
        <v>0</v>
      </c>
    </row>
    <row r="88" s="2" customFormat="1" ht="16.5" customHeight="1">
      <c r="A88" s="41"/>
      <c r="B88" s="42"/>
      <c r="C88" s="209" t="s">
        <v>81</v>
      </c>
      <c r="D88" s="209" t="s">
        <v>245</v>
      </c>
      <c r="E88" s="210" t="s">
        <v>1138</v>
      </c>
      <c r="F88" s="211" t="s">
        <v>1139</v>
      </c>
      <c r="G88" s="212" t="s">
        <v>128</v>
      </c>
      <c r="H88" s="213">
        <v>30</v>
      </c>
      <c r="I88" s="214"/>
      <c r="J88" s="215">
        <f>ROUND(I88*H88,2)</f>
        <v>0</v>
      </c>
      <c r="K88" s="211" t="s">
        <v>19</v>
      </c>
      <c r="L88" s="47"/>
      <c r="M88" s="216" t="s">
        <v>19</v>
      </c>
      <c r="N88" s="217" t="s">
        <v>44</v>
      </c>
      <c r="O88" s="87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0" t="s">
        <v>249</v>
      </c>
      <c r="AT88" s="220" t="s">
        <v>245</v>
      </c>
      <c r="AU88" s="220" t="s">
        <v>83</v>
      </c>
      <c r="AY88" s="20" t="s">
        <v>243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81</v>
      </c>
      <c r="BK88" s="221">
        <f>ROUND(I88*H88,2)</f>
        <v>0</v>
      </c>
      <c r="BL88" s="20" t="s">
        <v>249</v>
      </c>
      <c r="BM88" s="220" t="s">
        <v>83</v>
      </c>
    </row>
    <row r="89" s="2" customFormat="1" ht="16.5" customHeight="1">
      <c r="A89" s="41"/>
      <c r="B89" s="42"/>
      <c r="C89" s="209" t="s">
        <v>83</v>
      </c>
      <c r="D89" s="209" t="s">
        <v>245</v>
      </c>
      <c r="E89" s="210" t="s">
        <v>1140</v>
      </c>
      <c r="F89" s="211" t="s">
        <v>1141</v>
      </c>
      <c r="G89" s="212" t="s">
        <v>128</v>
      </c>
      <c r="H89" s="213">
        <v>10</v>
      </c>
      <c r="I89" s="214"/>
      <c r="J89" s="215">
        <f>ROUND(I89*H89,2)</f>
        <v>0</v>
      </c>
      <c r="K89" s="211" t="s">
        <v>19</v>
      </c>
      <c r="L89" s="47"/>
      <c r="M89" s="216" t="s">
        <v>19</v>
      </c>
      <c r="N89" s="217" t="s">
        <v>44</v>
      </c>
      <c r="O89" s="87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0" t="s">
        <v>249</v>
      </c>
      <c r="AT89" s="220" t="s">
        <v>245</v>
      </c>
      <c r="AU89" s="220" t="s">
        <v>83</v>
      </c>
      <c r="AY89" s="20" t="s">
        <v>243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81</v>
      </c>
      <c r="BK89" s="221">
        <f>ROUND(I89*H89,2)</f>
        <v>0</v>
      </c>
      <c r="BL89" s="20" t="s">
        <v>249</v>
      </c>
      <c r="BM89" s="220" t="s">
        <v>249</v>
      </c>
    </row>
    <row r="90" s="12" customFormat="1" ht="22.8" customHeight="1">
      <c r="A90" s="12"/>
      <c r="B90" s="193"/>
      <c r="C90" s="194"/>
      <c r="D90" s="195" t="s">
        <v>72</v>
      </c>
      <c r="E90" s="207" t="s">
        <v>1142</v>
      </c>
      <c r="F90" s="207" t="s">
        <v>1143</v>
      </c>
      <c r="G90" s="194"/>
      <c r="H90" s="194"/>
      <c r="I90" s="197"/>
      <c r="J90" s="208">
        <f>BK90</f>
        <v>0</v>
      </c>
      <c r="K90" s="194"/>
      <c r="L90" s="199"/>
      <c r="M90" s="200"/>
      <c r="N90" s="201"/>
      <c r="O90" s="201"/>
      <c r="P90" s="202">
        <f>SUM(P91:P98)</f>
        <v>0</v>
      </c>
      <c r="Q90" s="201"/>
      <c r="R90" s="202">
        <f>SUM(R91:R98)</f>
        <v>0</v>
      </c>
      <c r="S90" s="201"/>
      <c r="T90" s="203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4" t="s">
        <v>81</v>
      </c>
      <c r="AT90" s="205" t="s">
        <v>72</v>
      </c>
      <c r="AU90" s="205" t="s">
        <v>81</v>
      </c>
      <c r="AY90" s="204" t="s">
        <v>243</v>
      </c>
      <c r="BK90" s="206">
        <f>SUM(BK91:BK98)</f>
        <v>0</v>
      </c>
    </row>
    <row r="91" s="2" customFormat="1" ht="16.5" customHeight="1">
      <c r="A91" s="41"/>
      <c r="B91" s="42"/>
      <c r="C91" s="209" t="s">
        <v>258</v>
      </c>
      <c r="D91" s="209" t="s">
        <v>245</v>
      </c>
      <c r="E91" s="210" t="s">
        <v>1144</v>
      </c>
      <c r="F91" s="211" t="s">
        <v>1145</v>
      </c>
      <c r="G91" s="212" t="s">
        <v>501</v>
      </c>
      <c r="H91" s="213">
        <v>2</v>
      </c>
      <c r="I91" s="214"/>
      <c r="J91" s="215">
        <f>ROUND(I91*H91,2)</f>
        <v>0</v>
      </c>
      <c r="K91" s="211" t="s">
        <v>19</v>
      </c>
      <c r="L91" s="47"/>
      <c r="M91" s="216" t="s">
        <v>19</v>
      </c>
      <c r="N91" s="217" t="s">
        <v>44</v>
      </c>
      <c r="O91" s="87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0" t="s">
        <v>249</v>
      </c>
      <c r="AT91" s="220" t="s">
        <v>245</v>
      </c>
      <c r="AU91" s="220" t="s">
        <v>83</v>
      </c>
      <c r="AY91" s="20" t="s">
        <v>243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20" t="s">
        <v>81</v>
      </c>
      <c r="BK91" s="221">
        <f>ROUND(I91*H91,2)</f>
        <v>0</v>
      </c>
      <c r="BL91" s="20" t="s">
        <v>249</v>
      </c>
      <c r="BM91" s="220" t="s">
        <v>283</v>
      </c>
    </row>
    <row r="92" s="2" customFormat="1" ht="16.5" customHeight="1">
      <c r="A92" s="41"/>
      <c r="B92" s="42"/>
      <c r="C92" s="209" t="s">
        <v>249</v>
      </c>
      <c r="D92" s="209" t="s">
        <v>245</v>
      </c>
      <c r="E92" s="210" t="s">
        <v>1146</v>
      </c>
      <c r="F92" s="211" t="s">
        <v>1147</v>
      </c>
      <c r="G92" s="212" t="s">
        <v>501</v>
      </c>
      <c r="H92" s="213">
        <v>2</v>
      </c>
      <c r="I92" s="214"/>
      <c r="J92" s="215">
        <f>ROUND(I92*H92,2)</f>
        <v>0</v>
      </c>
      <c r="K92" s="211" t="s">
        <v>19</v>
      </c>
      <c r="L92" s="47"/>
      <c r="M92" s="216" t="s">
        <v>19</v>
      </c>
      <c r="N92" s="217" t="s">
        <v>44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249</v>
      </c>
      <c r="AT92" s="220" t="s">
        <v>245</v>
      </c>
      <c r="AU92" s="220" t="s">
        <v>83</v>
      </c>
      <c r="AY92" s="20" t="s">
        <v>243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81</v>
      </c>
      <c r="BK92" s="221">
        <f>ROUND(I92*H92,2)</f>
        <v>0</v>
      </c>
      <c r="BL92" s="20" t="s">
        <v>249</v>
      </c>
      <c r="BM92" s="220" t="s">
        <v>297</v>
      </c>
    </row>
    <row r="93" s="2" customFormat="1" ht="16.5" customHeight="1">
      <c r="A93" s="41"/>
      <c r="B93" s="42"/>
      <c r="C93" s="209" t="s">
        <v>278</v>
      </c>
      <c r="D93" s="209" t="s">
        <v>245</v>
      </c>
      <c r="E93" s="210" t="s">
        <v>1148</v>
      </c>
      <c r="F93" s="211" t="s">
        <v>1149</v>
      </c>
      <c r="G93" s="212" t="s">
        <v>501</v>
      </c>
      <c r="H93" s="213">
        <v>2</v>
      </c>
      <c r="I93" s="214"/>
      <c r="J93" s="215">
        <f>ROUND(I93*H93,2)</f>
        <v>0</v>
      </c>
      <c r="K93" s="211" t="s">
        <v>19</v>
      </c>
      <c r="L93" s="47"/>
      <c r="M93" s="216" t="s">
        <v>19</v>
      </c>
      <c r="N93" s="217" t="s">
        <v>44</v>
      </c>
      <c r="O93" s="87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249</v>
      </c>
      <c r="AT93" s="220" t="s">
        <v>245</v>
      </c>
      <c r="AU93" s="220" t="s">
        <v>83</v>
      </c>
      <c r="AY93" s="20" t="s">
        <v>243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81</v>
      </c>
      <c r="BK93" s="221">
        <f>ROUND(I93*H93,2)</f>
        <v>0</v>
      </c>
      <c r="BL93" s="20" t="s">
        <v>249</v>
      </c>
      <c r="BM93" s="220" t="s">
        <v>312</v>
      </c>
    </row>
    <row r="94" s="2" customFormat="1" ht="16.5" customHeight="1">
      <c r="A94" s="41"/>
      <c r="B94" s="42"/>
      <c r="C94" s="209" t="s">
        <v>283</v>
      </c>
      <c r="D94" s="209" t="s">
        <v>245</v>
      </c>
      <c r="E94" s="210" t="s">
        <v>1150</v>
      </c>
      <c r="F94" s="211" t="s">
        <v>1151</v>
      </c>
      <c r="G94" s="212" t="s">
        <v>501</v>
      </c>
      <c r="H94" s="213">
        <v>4</v>
      </c>
      <c r="I94" s="214"/>
      <c r="J94" s="215">
        <f>ROUND(I94*H94,2)</f>
        <v>0</v>
      </c>
      <c r="K94" s="211" t="s">
        <v>19</v>
      </c>
      <c r="L94" s="47"/>
      <c r="M94" s="216" t="s">
        <v>19</v>
      </c>
      <c r="N94" s="217" t="s">
        <v>44</v>
      </c>
      <c r="O94" s="87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0" t="s">
        <v>249</v>
      </c>
      <c r="AT94" s="220" t="s">
        <v>245</v>
      </c>
      <c r="AU94" s="220" t="s">
        <v>83</v>
      </c>
      <c r="AY94" s="20" t="s">
        <v>243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0" t="s">
        <v>81</v>
      </c>
      <c r="BK94" s="221">
        <f>ROUND(I94*H94,2)</f>
        <v>0</v>
      </c>
      <c r="BL94" s="20" t="s">
        <v>249</v>
      </c>
      <c r="BM94" s="220" t="s">
        <v>8</v>
      </c>
    </row>
    <row r="95" s="2" customFormat="1" ht="16.5" customHeight="1">
      <c r="A95" s="41"/>
      <c r="B95" s="42"/>
      <c r="C95" s="209" t="s">
        <v>289</v>
      </c>
      <c r="D95" s="209" t="s">
        <v>245</v>
      </c>
      <c r="E95" s="210" t="s">
        <v>1152</v>
      </c>
      <c r="F95" s="211" t="s">
        <v>1153</v>
      </c>
      <c r="G95" s="212" t="s">
        <v>501</v>
      </c>
      <c r="H95" s="213">
        <v>8</v>
      </c>
      <c r="I95" s="214"/>
      <c r="J95" s="215">
        <f>ROUND(I95*H95,2)</f>
        <v>0</v>
      </c>
      <c r="K95" s="211" t="s">
        <v>19</v>
      </c>
      <c r="L95" s="47"/>
      <c r="M95" s="216" t="s">
        <v>19</v>
      </c>
      <c r="N95" s="217" t="s">
        <v>44</v>
      </c>
      <c r="O95" s="87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249</v>
      </c>
      <c r="AT95" s="220" t="s">
        <v>245</v>
      </c>
      <c r="AU95" s="220" t="s">
        <v>83</v>
      </c>
      <c r="AY95" s="20" t="s">
        <v>243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81</v>
      </c>
      <c r="BK95" s="221">
        <f>ROUND(I95*H95,2)</f>
        <v>0</v>
      </c>
      <c r="BL95" s="20" t="s">
        <v>249</v>
      </c>
      <c r="BM95" s="220" t="s">
        <v>340</v>
      </c>
    </row>
    <row r="96" s="2" customFormat="1" ht="16.5" customHeight="1">
      <c r="A96" s="41"/>
      <c r="B96" s="42"/>
      <c r="C96" s="209" t="s">
        <v>318</v>
      </c>
      <c r="D96" s="209" t="s">
        <v>245</v>
      </c>
      <c r="E96" s="210" t="s">
        <v>1154</v>
      </c>
      <c r="F96" s="211" t="s">
        <v>1155</v>
      </c>
      <c r="G96" s="212" t="s">
        <v>501</v>
      </c>
      <c r="H96" s="213">
        <v>3</v>
      </c>
      <c r="I96" s="214"/>
      <c r="J96" s="215">
        <f>ROUND(I96*H96,2)</f>
        <v>0</v>
      </c>
      <c r="K96" s="211" t="s">
        <v>19</v>
      </c>
      <c r="L96" s="47"/>
      <c r="M96" s="216" t="s">
        <v>19</v>
      </c>
      <c r="N96" s="217" t="s">
        <v>44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249</v>
      </c>
      <c r="AT96" s="220" t="s">
        <v>245</v>
      </c>
      <c r="AU96" s="220" t="s">
        <v>83</v>
      </c>
      <c r="AY96" s="20" t="s">
        <v>243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81</v>
      </c>
      <c r="BK96" s="221">
        <f>ROUND(I96*H96,2)</f>
        <v>0</v>
      </c>
      <c r="BL96" s="20" t="s">
        <v>249</v>
      </c>
      <c r="BM96" s="220" t="s">
        <v>354</v>
      </c>
    </row>
    <row r="97" s="2" customFormat="1" ht="16.5" customHeight="1">
      <c r="A97" s="41"/>
      <c r="B97" s="42"/>
      <c r="C97" s="209" t="s">
        <v>8</v>
      </c>
      <c r="D97" s="209" t="s">
        <v>245</v>
      </c>
      <c r="E97" s="210" t="s">
        <v>1156</v>
      </c>
      <c r="F97" s="211" t="s">
        <v>1157</v>
      </c>
      <c r="G97" s="212" t="s">
        <v>501</v>
      </c>
      <c r="H97" s="213">
        <v>3</v>
      </c>
      <c r="I97" s="214"/>
      <c r="J97" s="215">
        <f>ROUND(I97*H97,2)</f>
        <v>0</v>
      </c>
      <c r="K97" s="211" t="s">
        <v>19</v>
      </c>
      <c r="L97" s="47"/>
      <c r="M97" s="216" t="s">
        <v>19</v>
      </c>
      <c r="N97" s="217" t="s">
        <v>44</v>
      </c>
      <c r="O97" s="87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0" t="s">
        <v>249</v>
      </c>
      <c r="AT97" s="220" t="s">
        <v>245</v>
      </c>
      <c r="AU97" s="220" t="s">
        <v>83</v>
      </c>
      <c r="AY97" s="20" t="s">
        <v>243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81</v>
      </c>
      <c r="BK97" s="221">
        <f>ROUND(I97*H97,2)</f>
        <v>0</v>
      </c>
      <c r="BL97" s="20" t="s">
        <v>249</v>
      </c>
      <c r="BM97" s="220" t="s">
        <v>364</v>
      </c>
    </row>
    <row r="98" s="2" customFormat="1" ht="16.5" customHeight="1">
      <c r="A98" s="41"/>
      <c r="B98" s="42"/>
      <c r="C98" s="209" t="s">
        <v>334</v>
      </c>
      <c r="D98" s="209" t="s">
        <v>245</v>
      </c>
      <c r="E98" s="210" t="s">
        <v>1158</v>
      </c>
      <c r="F98" s="211" t="s">
        <v>1153</v>
      </c>
      <c r="G98" s="212" t="s">
        <v>501</v>
      </c>
      <c r="H98" s="213">
        <v>3</v>
      </c>
      <c r="I98" s="214"/>
      <c r="J98" s="215">
        <f>ROUND(I98*H98,2)</f>
        <v>0</v>
      </c>
      <c r="K98" s="211" t="s">
        <v>19</v>
      </c>
      <c r="L98" s="47"/>
      <c r="M98" s="216" t="s">
        <v>19</v>
      </c>
      <c r="N98" s="217" t="s">
        <v>44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249</v>
      </c>
      <c r="AT98" s="220" t="s">
        <v>245</v>
      </c>
      <c r="AU98" s="220" t="s">
        <v>83</v>
      </c>
      <c r="AY98" s="20" t="s">
        <v>243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81</v>
      </c>
      <c r="BK98" s="221">
        <f>ROUND(I98*H98,2)</f>
        <v>0</v>
      </c>
      <c r="BL98" s="20" t="s">
        <v>249</v>
      </c>
      <c r="BM98" s="220" t="s">
        <v>377</v>
      </c>
    </row>
    <row r="99" s="12" customFormat="1" ht="22.8" customHeight="1">
      <c r="A99" s="12"/>
      <c r="B99" s="193"/>
      <c r="C99" s="194"/>
      <c r="D99" s="195" t="s">
        <v>72</v>
      </c>
      <c r="E99" s="207" t="s">
        <v>1159</v>
      </c>
      <c r="F99" s="207" t="s">
        <v>1160</v>
      </c>
      <c r="G99" s="194"/>
      <c r="H99" s="194"/>
      <c r="I99" s="197"/>
      <c r="J99" s="208">
        <f>BK99</f>
        <v>0</v>
      </c>
      <c r="K99" s="194"/>
      <c r="L99" s="199"/>
      <c r="M99" s="200"/>
      <c r="N99" s="201"/>
      <c r="O99" s="201"/>
      <c r="P99" s="202">
        <f>P100</f>
        <v>0</v>
      </c>
      <c r="Q99" s="201"/>
      <c r="R99" s="202">
        <f>R100</f>
        <v>0</v>
      </c>
      <c r="S99" s="201"/>
      <c r="T99" s="203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4" t="s">
        <v>81</v>
      </c>
      <c r="AT99" s="205" t="s">
        <v>72</v>
      </c>
      <c r="AU99" s="205" t="s">
        <v>81</v>
      </c>
      <c r="AY99" s="204" t="s">
        <v>243</v>
      </c>
      <c r="BK99" s="206">
        <f>BK100</f>
        <v>0</v>
      </c>
    </row>
    <row r="100" s="2" customFormat="1" ht="16.5" customHeight="1">
      <c r="A100" s="41"/>
      <c r="B100" s="42"/>
      <c r="C100" s="209" t="s">
        <v>340</v>
      </c>
      <c r="D100" s="209" t="s">
        <v>245</v>
      </c>
      <c r="E100" s="210" t="s">
        <v>1161</v>
      </c>
      <c r="F100" s="211" t="s">
        <v>1162</v>
      </c>
      <c r="G100" s="212" t="s">
        <v>128</v>
      </c>
      <c r="H100" s="213">
        <v>40</v>
      </c>
      <c r="I100" s="214"/>
      <c r="J100" s="215">
        <f>ROUND(I100*H100,2)</f>
        <v>0</v>
      </c>
      <c r="K100" s="211" t="s">
        <v>19</v>
      </c>
      <c r="L100" s="47"/>
      <c r="M100" s="216" t="s">
        <v>19</v>
      </c>
      <c r="N100" s="217" t="s">
        <v>44</v>
      </c>
      <c r="O100" s="87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249</v>
      </c>
      <c r="AT100" s="220" t="s">
        <v>245</v>
      </c>
      <c r="AU100" s="220" t="s">
        <v>83</v>
      </c>
      <c r="AY100" s="20" t="s">
        <v>243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81</v>
      </c>
      <c r="BK100" s="221">
        <f>ROUND(I100*H100,2)</f>
        <v>0</v>
      </c>
      <c r="BL100" s="20" t="s">
        <v>249</v>
      </c>
      <c r="BM100" s="220" t="s">
        <v>389</v>
      </c>
    </row>
    <row r="101" s="12" customFormat="1" ht="22.8" customHeight="1">
      <c r="A101" s="12"/>
      <c r="B101" s="193"/>
      <c r="C101" s="194"/>
      <c r="D101" s="195" t="s">
        <v>72</v>
      </c>
      <c r="E101" s="207" t="s">
        <v>1163</v>
      </c>
      <c r="F101" s="207" t="s">
        <v>1164</v>
      </c>
      <c r="G101" s="194"/>
      <c r="H101" s="194"/>
      <c r="I101" s="197"/>
      <c r="J101" s="208">
        <f>BK101</f>
        <v>0</v>
      </c>
      <c r="K101" s="194"/>
      <c r="L101" s="199"/>
      <c r="M101" s="200"/>
      <c r="N101" s="201"/>
      <c r="O101" s="201"/>
      <c r="P101" s="202">
        <f>SUM(P102:P105)</f>
        <v>0</v>
      </c>
      <c r="Q101" s="201"/>
      <c r="R101" s="202">
        <f>SUM(R102:R105)</f>
        <v>0</v>
      </c>
      <c r="S101" s="201"/>
      <c r="T101" s="203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4" t="s">
        <v>81</v>
      </c>
      <c r="AT101" s="205" t="s">
        <v>72</v>
      </c>
      <c r="AU101" s="205" t="s">
        <v>81</v>
      </c>
      <c r="AY101" s="204" t="s">
        <v>243</v>
      </c>
      <c r="BK101" s="206">
        <f>SUM(BK102:BK105)</f>
        <v>0</v>
      </c>
    </row>
    <row r="102" s="2" customFormat="1" ht="21.75" customHeight="1">
      <c r="A102" s="41"/>
      <c r="B102" s="42"/>
      <c r="C102" s="209" t="s">
        <v>73</v>
      </c>
      <c r="D102" s="209" t="s">
        <v>245</v>
      </c>
      <c r="E102" s="210" t="s">
        <v>1165</v>
      </c>
      <c r="F102" s="211" t="s">
        <v>1166</v>
      </c>
      <c r="G102" s="212" t="s">
        <v>1167</v>
      </c>
      <c r="H102" s="213">
        <v>44</v>
      </c>
      <c r="I102" s="214"/>
      <c r="J102" s="215">
        <f>ROUND(I102*H102,2)</f>
        <v>0</v>
      </c>
      <c r="K102" s="211" t="s">
        <v>19</v>
      </c>
      <c r="L102" s="47"/>
      <c r="M102" s="216" t="s">
        <v>19</v>
      </c>
      <c r="N102" s="217" t="s">
        <v>44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249</v>
      </c>
      <c r="AT102" s="220" t="s">
        <v>245</v>
      </c>
      <c r="AU102" s="220" t="s">
        <v>83</v>
      </c>
      <c r="AY102" s="20" t="s">
        <v>243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81</v>
      </c>
      <c r="BK102" s="221">
        <f>ROUND(I102*H102,2)</f>
        <v>0</v>
      </c>
      <c r="BL102" s="20" t="s">
        <v>249</v>
      </c>
      <c r="BM102" s="220" t="s">
        <v>402</v>
      </c>
    </row>
    <row r="103" s="2" customFormat="1" ht="16.5" customHeight="1">
      <c r="A103" s="41"/>
      <c r="B103" s="42"/>
      <c r="C103" s="209" t="s">
        <v>73</v>
      </c>
      <c r="D103" s="209" t="s">
        <v>245</v>
      </c>
      <c r="E103" s="210" t="s">
        <v>1168</v>
      </c>
      <c r="F103" s="211" t="s">
        <v>1169</v>
      </c>
      <c r="G103" s="212" t="s">
        <v>1170</v>
      </c>
      <c r="H103" s="213">
        <v>3</v>
      </c>
      <c r="I103" s="214"/>
      <c r="J103" s="215">
        <f>ROUND(I103*H103,2)</f>
        <v>0</v>
      </c>
      <c r="K103" s="211" t="s">
        <v>19</v>
      </c>
      <c r="L103" s="47"/>
      <c r="M103" s="216" t="s">
        <v>19</v>
      </c>
      <c r="N103" s="217" t="s">
        <v>44</v>
      </c>
      <c r="O103" s="87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249</v>
      </c>
      <c r="AT103" s="220" t="s">
        <v>245</v>
      </c>
      <c r="AU103" s="220" t="s">
        <v>83</v>
      </c>
      <c r="AY103" s="20" t="s">
        <v>243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81</v>
      </c>
      <c r="BK103" s="221">
        <f>ROUND(I103*H103,2)</f>
        <v>0</v>
      </c>
      <c r="BL103" s="20" t="s">
        <v>249</v>
      </c>
      <c r="BM103" s="220" t="s">
        <v>413</v>
      </c>
    </row>
    <row r="104" s="2" customFormat="1" ht="16.5" customHeight="1">
      <c r="A104" s="41"/>
      <c r="B104" s="42"/>
      <c r="C104" s="209" t="s">
        <v>345</v>
      </c>
      <c r="D104" s="209" t="s">
        <v>245</v>
      </c>
      <c r="E104" s="210" t="s">
        <v>1171</v>
      </c>
      <c r="F104" s="211" t="s">
        <v>1172</v>
      </c>
      <c r="G104" s="212" t="s">
        <v>128</v>
      </c>
      <c r="H104" s="213">
        <v>6</v>
      </c>
      <c r="I104" s="214"/>
      <c r="J104" s="215">
        <f>ROUND(I104*H104,2)</f>
        <v>0</v>
      </c>
      <c r="K104" s="211" t="s">
        <v>19</v>
      </c>
      <c r="L104" s="47"/>
      <c r="M104" s="216" t="s">
        <v>19</v>
      </c>
      <c r="N104" s="217" t="s">
        <v>44</v>
      </c>
      <c r="O104" s="87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249</v>
      </c>
      <c r="AT104" s="220" t="s">
        <v>245</v>
      </c>
      <c r="AU104" s="220" t="s">
        <v>83</v>
      </c>
      <c r="AY104" s="20" t="s">
        <v>243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81</v>
      </c>
      <c r="BK104" s="221">
        <f>ROUND(I104*H104,2)</f>
        <v>0</v>
      </c>
      <c r="BL104" s="20" t="s">
        <v>249</v>
      </c>
      <c r="BM104" s="220" t="s">
        <v>431</v>
      </c>
    </row>
    <row r="105" s="2" customFormat="1" ht="16.5" customHeight="1">
      <c r="A105" s="41"/>
      <c r="B105" s="42"/>
      <c r="C105" s="209" t="s">
        <v>354</v>
      </c>
      <c r="D105" s="209" t="s">
        <v>245</v>
      </c>
      <c r="E105" s="210" t="s">
        <v>1173</v>
      </c>
      <c r="F105" s="211" t="s">
        <v>1174</v>
      </c>
      <c r="G105" s="212" t="s">
        <v>501</v>
      </c>
      <c r="H105" s="213">
        <v>1</v>
      </c>
      <c r="I105" s="214"/>
      <c r="J105" s="215">
        <f>ROUND(I105*H105,2)</f>
        <v>0</v>
      </c>
      <c r="K105" s="211" t="s">
        <v>19</v>
      </c>
      <c r="L105" s="47"/>
      <c r="M105" s="216" t="s">
        <v>19</v>
      </c>
      <c r="N105" s="217" t="s">
        <v>44</v>
      </c>
      <c r="O105" s="87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0" t="s">
        <v>249</v>
      </c>
      <c r="AT105" s="220" t="s">
        <v>245</v>
      </c>
      <c r="AU105" s="220" t="s">
        <v>83</v>
      </c>
      <c r="AY105" s="20" t="s">
        <v>243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0" t="s">
        <v>81</v>
      </c>
      <c r="BK105" s="221">
        <f>ROUND(I105*H105,2)</f>
        <v>0</v>
      </c>
      <c r="BL105" s="20" t="s">
        <v>249</v>
      </c>
      <c r="BM105" s="220" t="s">
        <v>447</v>
      </c>
    </row>
    <row r="106" s="12" customFormat="1" ht="22.8" customHeight="1">
      <c r="A106" s="12"/>
      <c r="B106" s="193"/>
      <c r="C106" s="194"/>
      <c r="D106" s="195" t="s">
        <v>72</v>
      </c>
      <c r="E106" s="207" t="s">
        <v>1175</v>
      </c>
      <c r="F106" s="207" t="s">
        <v>1176</v>
      </c>
      <c r="G106" s="194"/>
      <c r="H106" s="194"/>
      <c r="I106" s="197"/>
      <c r="J106" s="208">
        <f>BK106</f>
        <v>0</v>
      </c>
      <c r="K106" s="194"/>
      <c r="L106" s="199"/>
      <c r="M106" s="200"/>
      <c r="N106" s="201"/>
      <c r="O106" s="201"/>
      <c r="P106" s="202">
        <f>SUM(P107:P112)</f>
        <v>0</v>
      </c>
      <c r="Q106" s="201"/>
      <c r="R106" s="202">
        <f>SUM(R107:R112)</f>
        <v>0</v>
      </c>
      <c r="S106" s="201"/>
      <c r="T106" s="203">
        <f>SUM(T107:T112)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4" t="s">
        <v>81</v>
      </c>
      <c r="AT106" s="205" t="s">
        <v>72</v>
      </c>
      <c r="AU106" s="205" t="s">
        <v>81</v>
      </c>
      <c r="AY106" s="204" t="s">
        <v>243</v>
      </c>
      <c r="BK106" s="206">
        <f>SUM(BK107:BK112)</f>
        <v>0</v>
      </c>
    </row>
    <row r="107" s="2" customFormat="1" ht="16.5" customHeight="1">
      <c r="A107" s="41"/>
      <c r="B107" s="42"/>
      <c r="C107" s="209" t="s">
        <v>73</v>
      </c>
      <c r="D107" s="209" t="s">
        <v>245</v>
      </c>
      <c r="E107" s="210" t="s">
        <v>1177</v>
      </c>
      <c r="F107" s="211" t="s">
        <v>1178</v>
      </c>
      <c r="G107" s="212" t="s">
        <v>623</v>
      </c>
      <c r="H107" s="213">
        <v>1</v>
      </c>
      <c r="I107" s="214"/>
      <c r="J107" s="215">
        <f>ROUND(I107*H107,2)</f>
        <v>0</v>
      </c>
      <c r="K107" s="211" t="s">
        <v>19</v>
      </c>
      <c r="L107" s="47"/>
      <c r="M107" s="216" t="s">
        <v>19</v>
      </c>
      <c r="N107" s="217" t="s">
        <v>44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249</v>
      </c>
      <c r="AT107" s="220" t="s">
        <v>245</v>
      </c>
      <c r="AU107" s="220" t="s">
        <v>83</v>
      </c>
      <c r="AY107" s="20" t="s">
        <v>243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81</v>
      </c>
      <c r="BK107" s="221">
        <f>ROUND(I107*H107,2)</f>
        <v>0</v>
      </c>
      <c r="BL107" s="20" t="s">
        <v>249</v>
      </c>
      <c r="BM107" s="220" t="s">
        <v>459</v>
      </c>
    </row>
    <row r="108" s="2" customFormat="1" ht="16.5" customHeight="1">
      <c r="A108" s="41"/>
      <c r="B108" s="42"/>
      <c r="C108" s="209" t="s">
        <v>364</v>
      </c>
      <c r="D108" s="209" t="s">
        <v>245</v>
      </c>
      <c r="E108" s="210" t="s">
        <v>1179</v>
      </c>
      <c r="F108" s="211" t="s">
        <v>1180</v>
      </c>
      <c r="G108" s="212" t="s">
        <v>623</v>
      </c>
      <c r="H108" s="213">
        <v>1</v>
      </c>
      <c r="I108" s="214"/>
      <c r="J108" s="215">
        <f>ROUND(I108*H108,2)</f>
        <v>0</v>
      </c>
      <c r="K108" s="211" t="s">
        <v>19</v>
      </c>
      <c r="L108" s="47"/>
      <c r="M108" s="216" t="s">
        <v>19</v>
      </c>
      <c r="N108" s="217" t="s">
        <v>44</v>
      </c>
      <c r="O108" s="87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0" t="s">
        <v>249</v>
      </c>
      <c r="AT108" s="220" t="s">
        <v>245</v>
      </c>
      <c r="AU108" s="220" t="s">
        <v>83</v>
      </c>
      <c r="AY108" s="20" t="s">
        <v>243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0" t="s">
        <v>81</v>
      </c>
      <c r="BK108" s="221">
        <f>ROUND(I108*H108,2)</f>
        <v>0</v>
      </c>
      <c r="BL108" s="20" t="s">
        <v>249</v>
      </c>
      <c r="BM108" s="220" t="s">
        <v>470</v>
      </c>
    </row>
    <row r="109" s="2" customFormat="1" ht="16.5" customHeight="1">
      <c r="A109" s="41"/>
      <c r="B109" s="42"/>
      <c r="C109" s="209" t="s">
        <v>371</v>
      </c>
      <c r="D109" s="209" t="s">
        <v>245</v>
      </c>
      <c r="E109" s="210" t="s">
        <v>1181</v>
      </c>
      <c r="F109" s="211" t="s">
        <v>1182</v>
      </c>
      <c r="G109" s="212" t="s">
        <v>623</v>
      </c>
      <c r="H109" s="213">
        <v>1</v>
      </c>
      <c r="I109" s="214"/>
      <c r="J109" s="215">
        <f>ROUND(I109*H109,2)</f>
        <v>0</v>
      </c>
      <c r="K109" s="211" t="s">
        <v>19</v>
      </c>
      <c r="L109" s="47"/>
      <c r="M109" s="216" t="s">
        <v>19</v>
      </c>
      <c r="N109" s="217" t="s">
        <v>44</v>
      </c>
      <c r="O109" s="87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249</v>
      </c>
      <c r="AT109" s="220" t="s">
        <v>245</v>
      </c>
      <c r="AU109" s="220" t="s">
        <v>83</v>
      </c>
      <c r="AY109" s="20" t="s">
        <v>243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81</v>
      </c>
      <c r="BK109" s="221">
        <f>ROUND(I109*H109,2)</f>
        <v>0</v>
      </c>
      <c r="BL109" s="20" t="s">
        <v>249</v>
      </c>
      <c r="BM109" s="220" t="s">
        <v>481</v>
      </c>
    </row>
    <row r="110" s="2" customFormat="1" ht="16.5" customHeight="1">
      <c r="A110" s="41"/>
      <c r="B110" s="42"/>
      <c r="C110" s="209" t="s">
        <v>377</v>
      </c>
      <c r="D110" s="209" t="s">
        <v>245</v>
      </c>
      <c r="E110" s="210" t="s">
        <v>1183</v>
      </c>
      <c r="F110" s="211" t="s">
        <v>1184</v>
      </c>
      <c r="G110" s="212" t="s">
        <v>501</v>
      </c>
      <c r="H110" s="213">
        <v>7</v>
      </c>
      <c r="I110" s="214"/>
      <c r="J110" s="215">
        <f>ROUND(I110*H110,2)</f>
        <v>0</v>
      </c>
      <c r="K110" s="211" t="s">
        <v>19</v>
      </c>
      <c r="L110" s="47"/>
      <c r="M110" s="216" t="s">
        <v>19</v>
      </c>
      <c r="N110" s="217" t="s">
        <v>44</v>
      </c>
      <c r="O110" s="87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0" t="s">
        <v>249</v>
      </c>
      <c r="AT110" s="220" t="s">
        <v>245</v>
      </c>
      <c r="AU110" s="220" t="s">
        <v>83</v>
      </c>
      <c r="AY110" s="20" t="s">
        <v>243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81</v>
      </c>
      <c r="BK110" s="221">
        <f>ROUND(I110*H110,2)</f>
        <v>0</v>
      </c>
      <c r="BL110" s="20" t="s">
        <v>249</v>
      </c>
      <c r="BM110" s="220" t="s">
        <v>493</v>
      </c>
    </row>
    <row r="111" s="2" customFormat="1" ht="16.5" customHeight="1">
      <c r="A111" s="41"/>
      <c r="B111" s="42"/>
      <c r="C111" s="209" t="s">
        <v>7</v>
      </c>
      <c r="D111" s="209" t="s">
        <v>245</v>
      </c>
      <c r="E111" s="210" t="s">
        <v>1185</v>
      </c>
      <c r="F111" s="211" t="s">
        <v>1186</v>
      </c>
      <c r="G111" s="212" t="s">
        <v>623</v>
      </c>
      <c r="H111" s="213">
        <v>1</v>
      </c>
      <c r="I111" s="214"/>
      <c r="J111" s="215">
        <f>ROUND(I111*H111,2)</f>
        <v>0</v>
      </c>
      <c r="K111" s="211" t="s">
        <v>19</v>
      </c>
      <c r="L111" s="47"/>
      <c r="M111" s="216" t="s">
        <v>19</v>
      </c>
      <c r="N111" s="217" t="s">
        <v>44</v>
      </c>
      <c r="O111" s="87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249</v>
      </c>
      <c r="AT111" s="220" t="s">
        <v>245</v>
      </c>
      <c r="AU111" s="220" t="s">
        <v>83</v>
      </c>
      <c r="AY111" s="20" t="s">
        <v>243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0" t="s">
        <v>81</v>
      </c>
      <c r="BK111" s="221">
        <f>ROUND(I111*H111,2)</f>
        <v>0</v>
      </c>
      <c r="BL111" s="20" t="s">
        <v>249</v>
      </c>
      <c r="BM111" s="220" t="s">
        <v>504</v>
      </c>
    </row>
    <row r="112" s="2" customFormat="1" ht="16.5" customHeight="1">
      <c r="A112" s="41"/>
      <c r="B112" s="42"/>
      <c r="C112" s="209" t="s">
        <v>389</v>
      </c>
      <c r="D112" s="209" t="s">
        <v>245</v>
      </c>
      <c r="E112" s="210" t="s">
        <v>1187</v>
      </c>
      <c r="F112" s="211" t="s">
        <v>1188</v>
      </c>
      <c r="G112" s="212" t="s">
        <v>367</v>
      </c>
      <c r="H112" s="213">
        <v>500</v>
      </c>
      <c r="I112" s="214"/>
      <c r="J112" s="215">
        <f>ROUND(I112*H112,2)</f>
        <v>0</v>
      </c>
      <c r="K112" s="211" t="s">
        <v>19</v>
      </c>
      <c r="L112" s="47"/>
      <c r="M112" s="285" t="s">
        <v>19</v>
      </c>
      <c r="N112" s="286" t="s">
        <v>44</v>
      </c>
      <c r="O112" s="287"/>
      <c r="P112" s="288">
        <f>O112*H112</f>
        <v>0</v>
      </c>
      <c r="Q112" s="288">
        <v>0</v>
      </c>
      <c r="R112" s="288">
        <f>Q112*H112</f>
        <v>0</v>
      </c>
      <c r="S112" s="288">
        <v>0</v>
      </c>
      <c r="T112" s="28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249</v>
      </c>
      <c r="AT112" s="220" t="s">
        <v>245</v>
      </c>
      <c r="AU112" s="220" t="s">
        <v>83</v>
      </c>
      <c r="AY112" s="20" t="s">
        <v>243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81</v>
      </c>
      <c r="BK112" s="221">
        <f>ROUND(I112*H112,2)</f>
        <v>0</v>
      </c>
      <c r="BL112" s="20" t="s">
        <v>249</v>
      </c>
      <c r="BM112" s="220" t="s">
        <v>521</v>
      </c>
    </row>
    <row r="113" s="2" customFormat="1" ht="6.96" customHeight="1">
      <c r="A113" s="41"/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47"/>
      <c r="M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</sheetData>
  <sheetProtection sheet="1" autoFilter="0" formatColumns="0" formatRows="0" objects="1" scenarios="1" spinCount="100000" saltValue="zusJy/hRr/R+SkoyXASqDQrG3I7IWh3k6TuXF2nWZoVlYSzXB8Nln+bpmJnCluM4VqGQ1im19gOhNeJdQ/F1XA==" hashValue="/ZO+Czzd4UI6ONNqiA7nHynCZXTU4YZgtVlnGHp5tNHcDjVebYwvvVSZWEEyV1UF5l28f2kwHl5ocIHtfjsYiQ==" algorithmName="SHA-512" password="CC3F"/>
  <autoFilter ref="C84:K11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83</v>
      </c>
    </row>
    <row r="4" s="1" customFormat="1" ht="24.96" customHeight="1">
      <c r="B4" s="23"/>
      <c r="D4" s="134" t="s">
        <v>102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Sanace vlhkosti spojovací chodba, ZŠ Antonína Čermáka, A. Čermáka 6/1022, Praha 6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1189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19. 2. 2024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19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27</v>
      </c>
      <c r="F15" s="41"/>
      <c r="G15" s="41"/>
      <c r="H15" s="41"/>
      <c r="I15" s="136" t="s">
        <v>28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32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33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35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>Tomáš Vašek, Sněhurčina 710/73, 460 15 Liberec 15</v>
      </c>
      <c r="F24" s="41"/>
      <c r="G24" s="41"/>
      <c r="H24" s="41"/>
      <c r="I24" s="136" t="s">
        <v>28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42"/>
      <c r="B27" s="143"/>
      <c r="C27" s="142"/>
      <c r="D27" s="142"/>
      <c r="E27" s="144" t="s">
        <v>38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39</v>
      </c>
      <c r="E30" s="41"/>
      <c r="F30" s="41"/>
      <c r="G30" s="41"/>
      <c r="H30" s="41"/>
      <c r="I30" s="41"/>
      <c r="J30" s="149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41</v>
      </c>
      <c r="G32" s="41"/>
      <c r="H32" s="41"/>
      <c r="I32" s="150" t="s">
        <v>40</v>
      </c>
      <c r="J32" s="150" t="s">
        <v>42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43</v>
      </c>
      <c r="E33" s="136" t="s">
        <v>44</v>
      </c>
      <c r="F33" s="152">
        <f>ROUND((SUM(BE85:BE104)),  2)</f>
        <v>0</v>
      </c>
      <c r="G33" s="41"/>
      <c r="H33" s="41"/>
      <c r="I33" s="153">
        <v>0.20999999999999999</v>
      </c>
      <c r="J33" s="152">
        <f>ROUND(((SUM(BE85:BE104))*I33),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45</v>
      </c>
      <c r="F34" s="152">
        <f>ROUND((SUM(BF85:BF104)),  2)</f>
        <v>0</v>
      </c>
      <c r="G34" s="41"/>
      <c r="H34" s="41"/>
      <c r="I34" s="153">
        <v>0.12</v>
      </c>
      <c r="J34" s="152">
        <f>ROUND(((SUM(BF85:BF104))*I34),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46</v>
      </c>
      <c r="F35" s="152">
        <f>ROUND((SUM(BG85:BG104)),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47</v>
      </c>
      <c r="F36" s="152">
        <f>ROUND((SUM(BH85:BH104)),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48</v>
      </c>
      <c r="F37" s="152">
        <f>ROUND((SUM(BI85:BI104)),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205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5" t="str">
        <f>E7</f>
        <v>Sanace vlhkosti spojovací chodba, ZŠ Antonína Čermáka, A. Čermáka 6/1022, Praha 6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C - Vytápění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č.parc.1495/1, kat.ú. Bubeneč</v>
      </c>
      <c r="G52" s="43"/>
      <c r="H52" s="43"/>
      <c r="I52" s="35" t="s">
        <v>23</v>
      </c>
      <c r="J52" s="75" t="str">
        <f>IF(J12="","",J12)</f>
        <v>19. 2. 2024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MČ Praha 6, Čs. armády 601/23, 160 52 Praha 6</v>
      </c>
      <c r="G54" s="43"/>
      <c r="H54" s="43"/>
      <c r="I54" s="35" t="s">
        <v>31</v>
      </c>
      <c r="J54" s="39" t="str">
        <f>E21</f>
        <v>AVEK s.r.o., Prosecká 683/115, 190 00 Praha 9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Tomáš Vašek, Sněhurčina 710/73, 460 15 Liberec 15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206</v>
      </c>
      <c r="D57" s="167"/>
      <c r="E57" s="167"/>
      <c r="F57" s="167"/>
      <c r="G57" s="167"/>
      <c r="H57" s="167"/>
      <c r="I57" s="167"/>
      <c r="J57" s="168" t="s">
        <v>207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71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208</v>
      </c>
    </row>
    <row r="60" s="9" customFormat="1" ht="24.96" customHeight="1">
      <c r="A60" s="9"/>
      <c r="B60" s="170"/>
      <c r="C60" s="171"/>
      <c r="D60" s="172" t="s">
        <v>1190</v>
      </c>
      <c r="E60" s="173"/>
      <c r="F60" s="173"/>
      <c r="G60" s="173"/>
      <c r="H60" s="173"/>
      <c r="I60" s="173"/>
      <c r="J60" s="174">
        <f>J86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1191</v>
      </c>
      <c r="E61" s="179"/>
      <c r="F61" s="179"/>
      <c r="G61" s="179"/>
      <c r="H61" s="179"/>
      <c r="I61" s="179"/>
      <c r="J61" s="180">
        <f>J87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1192</v>
      </c>
      <c r="E62" s="179"/>
      <c r="F62" s="179"/>
      <c r="G62" s="179"/>
      <c r="H62" s="179"/>
      <c r="I62" s="179"/>
      <c r="J62" s="180">
        <f>J91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1193</v>
      </c>
      <c r="E63" s="179"/>
      <c r="F63" s="179"/>
      <c r="G63" s="179"/>
      <c r="H63" s="179"/>
      <c r="I63" s="179"/>
      <c r="J63" s="180">
        <f>J95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1194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6"/>
      <c r="C65" s="177"/>
      <c r="D65" s="178" t="s">
        <v>1195</v>
      </c>
      <c r="E65" s="179"/>
      <c r="F65" s="179"/>
      <c r="G65" s="179"/>
      <c r="H65" s="179"/>
      <c r="I65" s="179"/>
      <c r="J65" s="180">
        <f>J103</f>
        <v>0</v>
      </c>
      <c r="K65" s="177"/>
      <c r="L65" s="18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228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5" t="str">
        <f>E7</f>
        <v>Sanace vlhkosti spojovací chodba, ZŠ Antonína Čermáka, A. Čermáka 6/1022, Praha 6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115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C - Vytápění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č.parc.1495/1, kat.ú. Bubeneč</v>
      </c>
      <c r="G79" s="43"/>
      <c r="H79" s="43"/>
      <c r="I79" s="35" t="s">
        <v>23</v>
      </c>
      <c r="J79" s="75" t="str">
        <f>IF(J12="","",J12)</f>
        <v>19. 2. 2024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25</v>
      </c>
      <c r="D81" s="43"/>
      <c r="E81" s="43"/>
      <c r="F81" s="30" t="str">
        <f>E15</f>
        <v>MČ Praha 6, Čs. armády 601/23, 160 52 Praha 6</v>
      </c>
      <c r="G81" s="43"/>
      <c r="H81" s="43"/>
      <c r="I81" s="35" t="s">
        <v>31</v>
      </c>
      <c r="J81" s="39" t="str">
        <f>E21</f>
        <v>AVEK s.r.o., Prosecká 683/115, 190 00 Praha 9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40.0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35</v>
      </c>
      <c r="J82" s="39" t="str">
        <f>E24</f>
        <v>Tomáš Vašek, Sněhurčina 710/73, 460 15 Liberec 15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2"/>
      <c r="B84" s="183"/>
      <c r="C84" s="184" t="s">
        <v>229</v>
      </c>
      <c r="D84" s="185" t="s">
        <v>58</v>
      </c>
      <c r="E84" s="185" t="s">
        <v>54</v>
      </c>
      <c r="F84" s="185" t="s">
        <v>55</v>
      </c>
      <c r="G84" s="185" t="s">
        <v>230</v>
      </c>
      <c r="H84" s="185" t="s">
        <v>231</v>
      </c>
      <c r="I84" s="185" t="s">
        <v>232</v>
      </c>
      <c r="J84" s="185" t="s">
        <v>207</v>
      </c>
      <c r="K84" s="186" t="s">
        <v>233</v>
      </c>
      <c r="L84" s="187"/>
      <c r="M84" s="95" t="s">
        <v>19</v>
      </c>
      <c r="N84" s="96" t="s">
        <v>43</v>
      </c>
      <c r="O84" s="96" t="s">
        <v>234</v>
      </c>
      <c r="P84" s="96" t="s">
        <v>235</v>
      </c>
      <c r="Q84" s="96" t="s">
        <v>236</v>
      </c>
      <c r="R84" s="96" t="s">
        <v>237</v>
      </c>
      <c r="S84" s="96" t="s">
        <v>238</v>
      </c>
      <c r="T84" s="97" t="s">
        <v>239</v>
      </c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</row>
    <row r="85" s="2" customFormat="1" ht="22.8" customHeight="1">
      <c r="A85" s="41"/>
      <c r="B85" s="42"/>
      <c r="C85" s="102" t="s">
        <v>240</v>
      </c>
      <c r="D85" s="43"/>
      <c r="E85" s="43"/>
      <c r="F85" s="43"/>
      <c r="G85" s="43"/>
      <c r="H85" s="43"/>
      <c r="I85" s="43"/>
      <c r="J85" s="188">
        <f>BK85</f>
        <v>0</v>
      </c>
      <c r="K85" s="43"/>
      <c r="L85" s="47"/>
      <c r="M85" s="98"/>
      <c r="N85" s="189"/>
      <c r="O85" s="99"/>
      <c r="P85" s="190">
        <f>P86</f>
        <v>0</v>
      </c>
      <c r="Q85" s="99"/>
      <c r="R85" s="190">
        <f>R86</f>
        <v>0</v>
      </c>
      <c r="S85" s="99"/>
      <c r="T85" s="191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72</v>
      </c>
      <c r="AU85" s="20" t="s">
        <v>208</v>
      </c>
      <c r="BK85" s="192">
        <f>BK86</f>
        <v>0</v>
      </c>
    </row>
    <row r="86" s="12" customFormat="1" ht="25.92" customHeight="1">
      <c r="A86" s="12"/>
      <c r="B86" s="193"/>
      <c r="C86" s="194"/>
      <c r="D86" s="195" t="s">
        <v>72</v>
      </c>
      <c r="E86" s="196" t="s">
        <v>1196</v>
      </c>
      <c r="F86" s="196" t="s">
        <v>88</v>
      </c>
      <c r="G86" s="194"/>
      <c r="H86" s="194"/>
      <c r="I86" s="197"/>
      <c r="J86" s="198">
        <f>BK86</f>
        <v>0</v>
      </c>
      <c r="K86" s="194"/>
      <c r="L86" s="199"/>
      <c r="M86" s="200"/>
      <c r="N86" s="201"/>
      <c r="O86" s="201"/>
      <c r="P86" s="202">
        <f>P87+P91+P95+P98+P103</f>
        <v>0</v>
      </c>
      <c r="Q86" s="201"/>
      <c r="R86" s="202">
        <f>R87+R91+R95+R98+R103</f>
        <v>0</v>
      </c>
      <c r="S86" s="201"/>
      <c r="T86" s="203">
        <f>T87+T91+T95+T98+T103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4" t="s">
        <v>83</v>
      </c>
      <c r="AT86" s="205" t="s">
        <v>72</v>
      </c>
      <c r="AU86" s="205" t="s">
        <v>73</v>
      </c>
      <c r="AY86" s="204" t="s">
        <v>243</v>
      </c>
      <c r="BK86" s="206">
        <f>BK87+BK91+BK95+BK98+BK103</f>
        <v>0</v>
      </c>
    </row>
    <row r="87" s="12" customFormat="1" ht="22.8" customHeight="1">
      <c r="A87" s="12"/>
      <c r="B87" s="193"/>
      <c r="C87" s="194"/>
      <c r="D87" s="195" t="s">
        <v>72</v>
      </c>
      <c r="E87" s="207" t="s">
        <v>1197</v>
      </c>
      <c r="F87" s="207" t="s">
        <v>1198</v>
      </c>
      <c r="G87" s="194"/>
      <c r="H87" s="194"/>
      <c r="I87" s="197"/>
      <c r="J87" s="208">
        <f>BK87</f>
        <v>0</v>
      </c>
      <c r="K87" s="194"/>
      <c r="L87" s="199"/>
      <c r="M87" s="200"/>
      <c r="N87" s="201"/>
      <c r="O87" s="201"/>
      <c r="P87" s="202">
        <f>SUM(P88:P90)</f>
        <v>0</v>
      </c>
      <c r="Q87" s="201"/>
      <c r="R87" s="202">
        <f>SUM(R88:R90)</f>
        <v>0</v>
      </c>
      <c r="S87" s="201"/>
      <c r="T87" s="203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4" t="s">
        <v>81</v>
      </c>
      <c r="AT87" s="205" t="s">
        <v>72</v>
      </c>
      <c r="AU87" s="205" t="s">
        <v>81</v>
      </c>
      <c r="AY87" s="204" t="s">
        <v>243</v>
      </c>
      <c r="BK87" s="206">
        <f>SUM(BK88:BK90)</f>
        <v>0</v>
      </c>
    </row>
    <row r="88" s="2" customFormat="1" ht="16.5" customHeight="1">
      <c r="A88" s="41"/>
      <c r="B88" s="42"/>
      <c r="C88" s="209" t="s">
        <v>81</v>
      </c>
      <c r="D88" s="209" t="s">
        <v>245</v>
      </c>
      <c r="E88" s="210" t="s">
        <v>1138</v>
      </c>
      <c r="F88" s="211" t="s">
        <v>1199</v>
      </c>
      <c r="G88" s="212" t="s">
        <v>128</v>
      </c>
      <c r="H88" s="213">
        <v>30</v>
      </c>
      <c r="I88" s="214"/>
      <c r="J88" s="215">
        <f>ROUND(I88*H88,2)</f>
        <v>0</v>
      </c>
      <c r="K88" s="211" t="s">
        <v>19</v>
      </c>
      <c r="L88" s="47"/>
      <c r="M88" s="216" t="s">
        <v>19</v>
      </c>
      <c r="N88" s="217" t="s">
        <v>44</v>
      </c>
      <c r="O88" s="87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0" t="s">
        <v>249</v>
      </c>
      <c r="AT88" s="220" t="s">
        <v>245</v>
      </c>
      <c r="AU88" s="220" t="s">
        <v>83</v>
      </c>
      <c r="AY88" s="20" t="s">
        <v>243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81</v>
      </c>
      <c r="BK88" s="221">
        <f>ROUND(I88*H88,2)</f>
        <v>0</v>
      </c>
      <c r="BL88" s="20" t="s">
        <v>249</v>
      </c>
      <c r="BM88" s="220" t="s">
        <v>83</v>
      </c>
    </row>
    <row r="89" s="2" customFormat="1" ht="16.5" customHeight="1">
      <c r="A89" s="41"/>
      <c r="B89" s="42"/>
      <c r="C89" s="209" t="s">
        <v>83</v>
      </c>
      <c r="D89" s="209" t="s">
        <v>245</v>
      </c>
      <c r="E89" s="210" t="s">
        <v>1140</v>
      </c>
      <c r="F89" s="211" t="s">
        <v>1200</v>
      </c>
      <c r="G89" s="212" t="s">
        <v>128</v>
      </c>
      <c r="H89" s="213">
        <v>10</v>
      </c>
      <c r="I89" s="214"/>
      <c r="J89" s="215">
        <f>ROUND(I89*H89,2)</f>
        <v>0</v>
      </c>
      <c r="K89" s="211" t="s">
        <v>19</v>
      </c>
      <c r="L89" s="47"/>
      <c r="M89" s="216" t="s">
        <v>19</v>
      </c>
      <c r="N89" s="217" t="s">
        <v>44</v>
      </c>
      <c r="O89" s="87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0" t="s">
        <v>249</v>
      </c>
      <c r="AT89" s="220" t="s">
        <v>245</v>
      </c>
      <c r="AU89" s="220" t="s">
        <v>83</v>
      </c>
      <c r="AY89" s="20" t="s">
        <v>243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81</v>
      </c>
      <c r="BK89" s="221">
        <f>ROUND(I89*H89,2)</f>
        <v>0</v>
      </c>
      <c r="BL89" s="20" t="s">
        <v>249</v>
      </c>
      <c r="BM89" s="220" t="s">
        <v>249</v>
      </c>
    </row>
    <row r="90" s="2" customFormat="1" ht="16.5" customHeight="1">
      <c r="A90" s="41"/>
      <c r="B90" s="42"/>
      <c r="C90" s="209" t="s">
        <v>258</v>
      </c>
      <c r="D90" s="209" t="s">
        <v>245</v>
      </c>
      <c r="E90" s="210" t="s">
        <v>1201</v>
      </c>
      <c r="F90" s="211" t="s">
        <v>1202</v>
      </c>
      <c r="G90" s="212" t="s">
        <v>181</v>
      </c>
      <c r="H90" s="213">
        <v>0.29999999999999999</v>
      </c>
      <c r="I90" s="214"/>
      <c r="J90" s="215">
        <f>ROUND(I90*H90,2)</f>
        <v>0</v>
      </c>
      <c r="K90" s="211" t="s">
        <v>19</v>
      </c>
      <c r="L90" s="47"/>
      <c r="M90" s="216" t="s">
        <v>19</v>
      </c>
      <c r="N90" s="217" t="s">
        <v>44</v>
      </c>
      <c r="O90" s="87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0" t="s">
        <v>249</v>
      </c>
      <c r="AT90" s="220" t="s">
        <v>245</v>
      </c>
      <c r="AU90" s="220" t="s">
        <v>83</v>
      </c>
      <c r="AY90" s="20" t="s">
        <v>243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20" t="s">
        <v>81</v>
      </c>
      <c r="BK90" s="221">
        <f>ROUND(I90*H90,2)</f>
        <v>0</v>
      </c>
      <c r="BL90" s="20" t="s">
        <v>249</v>
      </c>
      <c r="BM90" s="220" t="s">
        <v>283</v>
      </c>
    </row>
    <row r="91" s="12" customFormat="1" ht="22.8" customHeight="1">
      <c r="A91" s="12"/>
      <c r="B91" s="193"/>
      <c r="C91" s="194"/>
      <c r="D91" s="195" t="s">
        <v>72</v>
      </c>
      <c r="E91" s="207" t="s">
        <v>1203</v>
      </c>
      <c r="F91" s="207" t="s">
        <v>1204</v>
      </c>
      <c r="G91" s="194"/>
      <c r="H91" s="194"/>
      <c r="I91" s="197"/>
      <c r="J91" s="208">
        <f>BK91</f>
        <v>0</v>
      </c>
      <c r="K91" s="194"/>
      <c r="L91" s="199"/>
      <c r="M91" s="200"/>
      <c r="N91" s="201"/>
      <c r="O91" s="201"/>
      <c r="P91" s="202">
        <f>SUM(P92:P94)</f>
        <v>0</v>
      </c>
      <c r="Q91" s="201"/>
      <c r="R91" s="202">
        <f>SUM(R92:R94)</f>
        <v>0</v>
      </c>
      <c r="S91" s="201"/>
      <c r="T91" s="203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4" t="s">
        <v>81</v>
      </c>
      <c r="AT91" s="205" t="s">
        <v>72</v>
      </c>
      <c r="AU91" s="205" t="s">
        <v>81</v>
      </c>
      <c r="AY91" s="204" t="s">
        <v>243</v>
      </c>
      <c r="BK91" s="206">
        <f>SUM(BK92:BK94)</f>
        <v>0</v>
      </c>
    </row>
    <row r="92" s="2" customFormat="1" ht="21.75" customHeight="1">
      <c r="A92" s="41"/>
      <c r="B92" s="42"/>
      <c r="C92" s="209" t="s">
        <v>249</v>
      </c>
      <c r="D92" s="209" t="s">
        <v>245</v>
      </c>
      <c r="E92" s="210" t="s">
        <v>1144</v>
      </c>
      <c r="F92" s="211" t="s">
        <v>1205</v>
      </c>
      <c r="G92" s="212" t="s">
        <v>501</v>
      </c>
      <c r="H92" s="213">
        <v>6</v>
      </c>
      <c r="I92" s="214"/>
      <c r="J92" s="215">
        <f>ROUND(I92*H92,2)</f>
        <v>0</v>
      </c>
      <c r="K92" s="211" t="s">
        <v>19</v>
      </c>
      <c r="L92" s="47"/>
      <c r="M92" s="216" t="s">
        <v>19</v>
      </c>
      <c r="N92" s="217" t="s">
        <v>44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249</v>
      </c>
      <c r="AT92" s="220" t="s">
        <v>245</v>
      </c>
      <c r="AU92" s="220" t="s">
        <v>83</v>
      </c>
      <c r="AY92" s="20" t="s">
        <v>243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81</v>
      </c>
      <c r="BK92" s="221">
        <f>ROUND(I92*H92,2)</f>
        <v>0</v>
      </c>
      <c r="BL92" s="20" t="s">
        <v>249</v>
      </c>
      <c r="BM92" s="220" t="s">
        <v>297</v>
      </c>
    </row>
    <row r="93" s="2" customFormat="1" ht="16.5" customHeight="1">
      <c r="A93" s="41"/>
      <c r="B93" s="42"/>
      <c r="C93" s="209" t="s">
        <v>278</v>
      </c>
      <c r="D93" s="209" t="s">
        <v>245</v>
      </c>
      <c r="E93" s="210" t="s">
        <v>1146</v>
      </c>
      <c r="F93" s="211" t="s">
        <v>1206</v>
      </c>
      <c r="G93" s="212" t="s">
        <v>501</v>
      </c>
      <c r="H93" s="213">
        <v>6</v>
      </c>
      <c r="I93" s="214"/>
      <c r="J93" s="215">
        <f>ROUND(I93*H93,2)</f>
        <v>0</v>
      </c>
      <c r="K93" s="211" t="s">
        <v>19</v>
      </c>
      <c r="L93" s="47"/>
      <c r="M93" s="216" t="s">
        <v>19</v>
      </c>
      <c r="N93" s="217" t="s">
        <v>44</v>
      </c>
      <c r="O93" s="87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249</v>
      </c>
      <c r="AT93" s="220" t="s">
        <v>245</v>
      </c>
      <c r="AU93" s="220" t="s">
        <v>83</v>
      </c>
      <c r="AY93" s="20" t="s">
        <v>243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81</v>
      </c>
      <c r="BK93" s="221">
        <f>ROUND(I93*H93,2)</f>
        <v>0</v>
      </c>
      <c r="BL93" s="20" t="s">
        <v>249</v>
      </c>
      <c r="BM93" s="220" t="s">
        <v>312</v>
      </c>
    </row>
    <row r="94" s="2" customFormat="1" ht="16.5" customHeight="1">
      <c r="A94" s="41"/>
      <c r="B94" s="42"/>
      <c r="C94" s="209" t="s">
        <v>283</v>
      </c>
      <c r="D94" s="209" t="s">
        <v>245</v>
      </c>
      <c r="E94" s="210" t="s">
        <v>1148</v>
      </c>
      <c r="F94" s="211" t="s">
        <v>1207</v>
      </c>
      <c r="G94" s="212" t="s">
        <v>501</v>
      </c>
      <c r="H94" s="213">
        <v>6</v>
      </c>
      <c r="I94" s="214"/>
      <c r="J94" s="215">
        <f>ROUND(I94*H94,2)</f>
        <v>0</v>
      </c>
      <c r="K94" s="211" t="s">
        <v>19</v>
      </c>
      <c r="L94" s="47"/>
      <c r="M94" s="216" t="s">
        <v>19</v>
      </c>
      <c r="N94" s="217" t="s">
        <v>44</v>
      </c>
      <c r="O94" s="87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0" t="s">
        <v>249</v>
      </c>
      <c r="AT94" s="220" t="s">
        <v>245</v>
      </c>
      <c r="AU94" s="220" t="s">
        <v>83</v>
      </c>
      <c r="AY94" s="20" t="s">
        <v>243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0" t="s">
        <v>81</v>
      </c>
      <c r="BK94" s="221">
        <f>ROUND(I94*H94,2)</f>
        <v>0</v>
      </c>
      <c r="BL94" s="20" t="s">
        <v>249</v>
      </c>
      <c r="BM94" s="220" t="s">
        <v>8</v>
      </c>
    </row>
    <row r="95" s="12" customFormat="1" ht="22.8" customHeight="1">
      <c r="A95" s="12"/>
      <c r="B95" s="193"/>
      <c r="C95" s="194"/>
      <c r="D95" s="195" t="s">
        <v>72</v>
      </c>
      <c r="E95" s="207" t="s">
        <v>1208</v>
      </c>
      <c r="F95" s="207" t="s">
        <v>1209</v>
      </c>
      <c r="G95" s="194"/>
      <c r="H95" s="194"/>
      <c r="I95" s="197"/>
      <c r="J95" s="208">
        <f>BK95</f>
        <v>0</v>
      </c>
      <c r="K95" s="194"/>
      <c r="L95" s="199"/>
      <c r="M95" s="200"/>
      <c r="N95" s="201"/>
      <c r="O95" s="201"/>
      <c r="P95" s="202">
        <f>SUM(P96:P97)</f>
        <v>0</v>
      </c>
      <c r="Q95" s="201"/>
      <c r="R95" s="202">
        <f>SUM(R96:R97)</f>
        <v>0</v>
      </c>
      <c r="S95" s="201"/>
      <c r="T95" s="203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4" t="s">
        <v>81</v>
      </c>
      <c r="AT95" s="205" t="s">
        <v>72</v>
      </c>
      <c r="AU95" s="205" t="s">
        <v>81</v>
      </c>
      <c r="AY95" s="204" t="s">
        <v>243</v>
      </c>
      <c r="BK95" s="206">
        <f>SUM(BK96:BK97)</f>
        <v>0</v>
      </c>
    </row>
    <row r="96" s="2" customFormat="1" ht="24.15" customHeight="1">
      <c r="A96" s="41"/>
      <c r="B96" s="42"/>
      <c r="C96" s="209" t="s">
        <v>289</v>
      </c>
      <c r="D96" s="209" t="s">
        <v>245</v>
      </c>
      <c r="E96" s="210" t="s">
        <v>1161</v>
      </c>
      <c r="F96" s="211" t="s">
        <v>1210</v>
      </c>
      <c r="G96" s="212" t="s">
        <v>501</v>
      </c>
      <c r="H96" s="213">
        <v>6</v>
      </c>
      <c r="I96" s="214"/>
      <c r="J96" s="215">
        <f>ROUND(I96*H96,2)</f>
        <v>0</v>
      </c>
      <c r="K96" s="211" t="s">
        <v>19</v>
      </c>
      <c r="L96" s="47"/>
      <c r="M96" s="216" t="s">
        <v>19</v>
      </c>
      <c r="N96" s="217" t="s">
        <v>44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249</v>
      </c>
      <c r="AT96" s="220" t="s">
        <v>245</v>
      </c>
      <c r="AU96" s="220" t="s">
        <v>83</v>
      </c>
      <c r="AY96" s="20" t="s">
        <v>243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81</v>
      </c>
      <c r="BK96" s="221">
        <f>ROUND(I96*H96,2)</f>
        <v>0</v>
      </c>
      <c r="BL96" s="20" t="s">
        <v>249</v>
      </c>
      <c r="BM96" s="220" t="s">
        <v>340</v>
      </c>
    </row>
    <row r="97" s="2" customFormat="1" ht="16.5" customHeight="1">
      <c r="A97" s="41"/>
      <c r="B97" s="42"/>
      <c r="C97" s="209" t="s">
        <v>297</v>
      </c>
      <c r="D97" s="209" t="s">
        <v>245</v>
      </c>
      <c r="E97" s="210" t="s">
        <v>1211</v>
      </c>
      <c r="F97" s="211" t="s">
        <v>1212</v>
      </c>
      <c r="G97" s="212" t="s">
        <v>501</v>
      </c>
      <c r="H97" s="213">
        <v>6</v>
      </c>
      <c r="I97" s="214"/>
      <c r="J97" s="215">
        <f>ROUND(I97*H97,2)</f>
        <v>0</v>
      </c>
      <c r="K97" s="211" t="s">
        <v>19</v>
      </c>
      <c r="L97" s="47"/>
      <c r="M97" s="216" t="s">
        <v>19</v>
      </c>
      <c r="N97" s="217" t="s">
        <v>44</v>
      </c>
      <c r="O97" s="87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0" t="s">
        <v>249</v>
      </c>
      <c r="AT97" s="220" t="s">
        <v>245</v>
      </c>
      <c r="AU97" s="220" t="s">
        <v>83</v>
      </c>
      <c r="AY97" s="20" t="s">
        <v>243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81</v>
      </c>
      <c r="BK97" s="221">
        <f>ROUND(I97*H97,2)</f>
        <v>0</v>
      </c>
      <c r="BL97" s="20" t="s">
        <v>249</v>
      </c>
      <c r="BM97" s="220" t="s">
        <v>354</v>
      </c>
    </row>
    <row r="98" s="12" customFormat="1" ht="22.8" customHeight="1">
      <c r="A98" s="12"/>
      <c r="B98" s="193"/>
      <c r="C98" s="194"/>
      <c r="D98" s="195" t="s">
        <v>72</v>
      </c>
      <c r="E98" s="207" t="s">
        <v>1213</v>
      </c>
      <c r="F98" s="207" t="s">
        <v>1214</v>
      </c>
      <c r="G98" s="194"/>
      <c r="H98" s="194"/>
      <c r="I98" s="197"/>
      <c r="J98" s="208">
        <f>BK98</f>
        <v>0</v>
      </c>
      <c r="K98" s="194"/>
      <c r="L98" s="199"/>
      <c r="M98" s="200"/>
      <c r="N98" s="201"/>
      <c r="O98" s="201"/>
      <c r="P98" s="202">
        <f>SUM(P99:P102)</f>
        <v>0</v>
      </c>
      <c r="Q98" s="201"/>
      <c r="R98" s="202">
        <f>SUM(R99:R102)</f>
        <v>0</v>
      </c>
      <c r="S98" s="201"/>
      <c r="T98" s="203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4" t="s">
        <v>81</v>
      </c>
      <c r="AT98" s="205" t="s">
        <v>72</v>
      </c>
      <c r="AU98" s="205" t="s">
        <v>81</v>
      </c>
      <c r="AY98" s="204" t="s">
        <v>243</v>
      </c>
      <c r="BK98" s="206">
        <f>SUM(BK99:BK102)</f>
        <v>0</v>
      </c>
    </row>
    <row r="99" s="2" customFormat="1" ht="16.5" customHeight="1">
      <c r="A99" s="41"/>
      <c r="B99" s="42"/>
      <c r="C99" s="209" t="s">
        <v>312</v>
      </c>
      <c r="D99" s="209" t="s">
        <v>245</v>
      </c>
      <c r="E99" s="210" t="s">
        <v>1177</v>
      </c>
      <c r="F99" s="211" t="s">
        <v>1215</v>
      </c>
      <c r="G99" s="212" t="s">
        <v>1216</v>
      </c>
      <c r="H99" s="213">
        <v>24</v>
      </c>
      <c r="I99" s="214"/>
      <c r="J99" s="215">
        <f>ROUND(I99*H99,2)</f>
        <v>0</v>
      </c>
      <c r="K99" s="211" t="s">
        <v>19</v>
      </c>
      <c r="L99" s="47"/>
      <c r="M99" s="216" t="s">
        <v>19</v>
      </c>
      <c r="N99" s="217" t="s">
        <v>44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249</v>
      </c>
      <c r="AT99" s="220" t="s">
        <v>245</v>
      </c>
      <c r="AU99" s="220" t="s">
        <v>83</v>
      </c>
      <c r="AY99" s="20" t="s">
        <v>243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81</v>
      </c>
      <c r="BK99" s="221">
        <f>ROUND(I99*H99,2)</f>
        <v>0</v>
      </c>
      <c r="BL99" s="20" t="s">
        <v>249</v>
      </c>
      <c r="BM99" s="220" t="s">
        <v>364</v>
      </c>
    </row>
    <row r="100" s="2" customFormat="1" ht="16.5" customHeight="1">
      <c r="A100" s="41"/>
      <c r="B100" s="42"/>
      <c r="C100" s="209" t="s">
        <v>8</v>
      </c>
      <c r="D100" s="209" t="s">
        <v>245</v>
      </c>
      <c r="E100" s="210" t="s">
        <v>1181</v>
      </c>
      <c r="F100" s="211" t="s">
        <v>1182</v>
      </c>
      <c r="G100" s="212" t="s">
        <v>623</v>
      </c>
      <c r="H100" s="213">
        <v>1</v>
      </c>
      <c r="I100" s="214"/>
      <c r="J100" s="215">
        <f>ROUND(I100*H100,2)</f>
        <v>0</v>
      </c>
      <c r="K100" s="211" t="s">
        <v>19</v>
      </c>
      <c r="L100" s="47"/>
      <c r="M100" s="216" t="s">
        <v>19</v>
      </c>
      <c r="N100" s="217" t="s">
        <v>44</v>
      </c>
      <c r="O100" s="87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249</v>
      </c>
      <c r="AT100" s="220" t="s">
        <v>245</v>
      </c>
      <c r="AU100" s="220" t="s">
        <v>83</v>
      </c>
      <c r="AY100" s="20" t="s">
        <v>243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81</v>
      </c>
      <c r="BK100" s="221">
        <f>ROUND(I100*H100,2)</f>
        <v>0</v>
      </c>
      <c r="BL100" s="20" t="s">
        <v>249</v>
      </c>
      <c r="BM100" s="220" t="s">
        <v>377</v>
      </c>
    </row>
    <row r="101" s="2" customFormat="1" ht="16.5" customHeight="1">
      <c r="A101" s="41"/>
      <c r="B101" s="42"/>
      <c r="C101" s="209" t="s">
        <v>334</v>
      </c>
      <c r="D101" s="209" t="s">
        <v>245</v>
      </c>
      <c r="E101" s="210" t="s">
        <v>1183</v>
      </c>
      <c r="F101" s="211" t="s">
        <v>1217</v>
      </c>
      <c r="G101" s="212" t="s">
        <v>623</v>
      </c>
      <c r="H101" s="213">
        <v>4</v>
      </c>
      <c r="I101" s="214"/>
      <c r="J101" s="215">
        <f>ROUND(I101*H101,2)</f>
        <v>0</v>
      </c>
      <c r="K101" s="211" t="s">
        <v>19</v>
      </c>
      <c r="L101" s="47"/>
      <c r="M101" s="216" t="s">
        <v>19</v>
      </c>
      <c r="N101" s="217" t="s">
        <v>44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249</v>
      </c>
      <c r="AT101" s="220" t="s">
        <v>245</v>
      </c>
      <c r="AU101" s="220" t="s">
        <v>83</v>
      </c>
      <c r="AY101" s="20" t="s">
        <v>243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81</v>
      </c>
      <c r="BK101" s="221">
        <f>ROUND(I101*H101,2)</f>
        <v>0</v>
      </c>
      <c r="BL101" s="20" t="s">
        <v>249</v>
      </c>
      <c r="BM101" s="220" t="s">
        <v>389</v>
      </c>
    </row>
    <row r="102" s="2" customFormat="1" ht="16.5" customHeight="1">
      <c r="A102" s="41"/>
      <c r="B102" s="42"/>
      <c r="C102" s="209" t="s">
        <v>340</v>
      </c>
      <c r="D102" s="209" t="s">
        <v>245</v>
      </c>
      <c r="E102" s="210" t="s">
        <v>1185</v>
      </c>
      <c r="F102" s="211" t="s">
        <v>1188</v>
      </c>
      <c r="G102" s="212" t="s">
        <v>367</v>
      </c>
      <c r="H102" s="213">
        <v>50</v>
      </c>
      <c r="I102" s="214"/>
      <c r="J102" s="215">
        <f>ROUND(I102*H102,2)</f>
        <v>0</v>
      </c>
      <c r="K102" s="211" t="s">
        <v>19</v>
      </c>
      <c r="L102" s="47"/>
      <c r="M102" s="216" t="s">
        <v>19</v>
      </c>
      <c r="N102" s="217" t="s">
        <v>44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249</v>
      </c>
      <c r="AT102" s="220" t="s">
        <v>245</v>
      </c>
      <c r="AU102" s="220" t="s">
        <v>83</v>
      </c>
      <c r="AY102" s="20" t="s">
        <v>243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81</v>
      </c>
      <c r="BK102" s="221">
        <f>ROUND(I102*H102,2)</f>
        <v>0</v>
      </c>
      <c r="BL102" s="20" t="s">
        <v>249</v>
      </c>
      <c r="BM102" s="220" t="s">
        <v>402</v>
      </c>
    </row>
    <row r="103" s="12" customFormat="1" ht="22.8" customHeight="1">
      <c r="A103" s="12"/>
      <c r="B103" s="193"/>
      <c r="C103" s="194"/>
      <c r="D103" s="195" t="s">
        <v>72</v>
      </c>
      <c r="E103" s="207" t="s">
        <v>1218</v>
      </c>
      <c r="F103" s="207" t="s">
        <v>1219</v>
      </c>
      <c r="G103" s="194"/>
      <c r="H103" s="194"/>
      <c r="I103" s="197"/>
      <c r="J103" s="208">
        <f>BK103</f>
        <v>0</v>
      </c>
      <c r="K103" s="194"/>
      <c r="L103" s="199"/>
      <c r="M103" s="200"/>
      <c r="N103" s="201"/>
      <c r="O103" s="201"/>
      <c r="P103" s="202">
        <f>P104</f>
        <v>0</v>
      </c>
      <c r="Q103" s="201"/>
      <c r="R103" s="202">
        <f>R104</f>
        <v>0</v>
      </c>
      <c r="S103" s="201"/>
      <c r="T103" s="203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4" t="s">
        <v>81</v>
      </c>
      <c r="AT103" s="205" t="s">
        <v>72</v>
      </c>
      <c r="AU103" s="205" t="s">
        <v>81</v>
      </c>
      <c r="AY103" s="204" t="s">
        <v>243</v>
      </c>
      <c r="BK103" s="206">
        <f>BK104</f>
        <v>0</v>
      </c>
    </row>
    <row r="104" s="2" customFormat="1" ht="16.5" customHeight="1">
      <c r="A104" s="41"/>
      <c r="B104" s="42"/>
      <c r="C104" s="209" t="s">
        <v>345</v>
      </c>
      <c r="D104" s="209" t="s">
        <v>245</v>
      </c>
      <c r="E104" s="210" t="s">
        <v>1220</v>
      </c>
      <c r="F104" s="211" t="s">
        <v>1221</v>
      </c>
      <c r="G104" s="212" t="s">
        <v>1222</v>
      </c>
      <c r="H104" s="290"/>
      <c r="I104" s="214"/>
      <c r="J104" s="215">
        <f>ROUND(I104*H104,2)</f>
        <v>0</v>
      </c>
      <c r="K104" s="211" t="s">
        <v>19</v>
      </c>
      <c r="L104" s="47"/>
      <c r="M104" s="285" t="s">
        <v>19</v>
      </c>
      <c r="N104" s="286" t="s">
        <v>44</v>
      </c>
      <c r="O104" s="287"/>
      <c r="P104" s="288">
        <f>O104*H104</f>
        <v>0</v>
      </c>
      <c r="Q104" s="288">
        <v>0</v>
      </c>
      <c r="R104" s="288">
        <f>Q104*H104</f>
        <v>0</v>
      </c>
      <c r="S104" s="288">
        <v>0</v>
      </c>
      <c r="T104" s="28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249</v>
      </c>
      <c r="AT104" s="220" t="s">
        <v>245</v>
      </c>
      <c r="AU104" s="220" t="s">
        <v>83</v>
      </c>
      <c r="AY104" s="20" t="s">
        <v>243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81</v>
      </c>
      <c r="BK104" s="221">
        <f>ROUND(I104*H104,2)</f>
        <v>0</v>
      </c>
      <c r="BL104" s="20" t="s">
        <v>249</v>
      </c>
      <c r="BM104" s="220" t="s">
        <v>413</v>
      </c>
    </row>
    <row r="105" s="2" customFormat="1" ht="6.96" customHeight="1">
      <c r="A105" s="41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47"/>
      <c r="M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</sheetData>
  <sheetProtection sheet="1" autoFilter="0" formatColumns="0" formatRows="0" objects="1" scenarios="1" spinCount="100000" saltValue="EIzxop8eFZO5n9nNptxV+l3HnZlCPtYER1hsrNYrkZmq27pGmcSo5l/4w1VOWYg+RWez3wrZbWun7mcE8LwTSA==" hashValue="WTuV8ewo+pagmaqkC7UxBywahBREhgUcO8ajaJZC+nDEZi2/betjf5KC9iZ4aeqW8aJOcMHKHP2QqJUgGI6SKw==" algorithmName="SHA-512" password="CC3F"/>
  <autoFilter ref="C84:K10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83</v>
      </c>
    </row>
    <row r="4" s="1" customFormat="1" ht="24.96" customHeight="1">
      <c r="B4" s="23"/>
      <c r="D4" s="134" t="s">
        <v>102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Sanace vlhkosti spojovací chodba, ZŠ Antonína Čermáka, A. Čermáka 6/1022, Praha 6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1223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94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1224</v>
      </c>
      <c r="G12" s="41"/>
      <c r="H12" s="41"/>
      <c r="I12" s="136" t="s">
        <v>23</v>
      </c>
      <c r="J12" s="141" t="str">
        <f>'Rekapitulace stavby'!AN8</f>
        <v>19. 2. 2024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19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1225</v>
      </c>
      <c r="F15" s="41"/>
      <c r="G15" s="41"/>
      <c r="H15" s="41"/>
      <c r="I15" s="136" t="s">
        <v>28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1226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35</v>
      </c>
      <c r="E23" s="41"/>
      <c r="F23" s="41"/>
      <c r="G23" s="41"/>
      <c r="H23" s="41"/>
      <c r="I23" s="136" t="s">
        <v>26</v>
      </c>
      <c r="J23" s="140" t="s">
        <v>19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1227</v>
      </c>
      <c r="F24" s="41"/>
      <c r="G24" s="41"/>
      <c r="H24" s="41"/>
      <c r="I24" s="136" t="s">
        <v>28</v>
      </c>
      <c r="J24" s="140" t="s">
        <v>19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7"/>
      <c r="E29" s="147"/>
      <c r="F29" s="147"/>
      <c r="G29" s="147"/>
      <c r="H29" s="147"/>
      <c r="I29" s="147"/>
      <c r="J29" s="147"/>
      <c r="K29" s="147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8" t="s">
        <v>39</v>
      </c>
      <c r="E30" s="41"/>
      <c r="F30" s="41"/>
      <c r="G30" s="41"/>
      <c r="H30" s="41"/>
      <c r="I30" s="41"/>
      <c r="J30" s="149">
        <f>ROUND(J84,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7"/>
      <c r="E31" s="147"/>
      <c r="F31" s="147"/>
      <c r="G31" s="147"/>
      <c r="H31" s="147"/>
      <c r="I31" s="147"/>
      <c r="J31" s="147"/>
      <c r="K31" s="147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0" t="s">
        <v>41</v>
      </c>
      <c r="G32" s="41"/>
      <c r="H32" s="41"/>
      <c r="I32" s="150" t="s">
        <v>40</v>
      </c>
      <c r="J32" s="150" t="s">
        <v>42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1" t="s">
        <v>43</v>
      </c>
      <c r="E33" s="136" t="s">
        <v>44</v>
      </c>
      <c r="F33" s="152">
        <f>ROUND((SUM(BE84:BE102)),  2)</f>
        <v>0</v>
      </c>
      <c r="G33" s="41"/>
      <c r="H33" s="41"/>
      <c r="I33" s="153">
        <v>0.20999999999999999</v>
      </c>
      <c r="J33" s="152">
        <f>ROUND(((SUM(BE84:BE102))*I33),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45</v>
      </c>
      <c r="F34" s="152">
        <f>ROUND((SUM(BF84:BF102)),  2)</f>
        <v>0</v>
      </c>
      <c r="G34" s="41"/>
      <c r="H34" s="41"/>
      <c r="I34" s="153">
        <v>0.12</v>
      </c>
      <c r="J34" s="152">
        <f>ROUND(((SUM(BF84:BF102))*I34),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46</v>
      </c>
      <c r="F35" s="152">
        <f>ROUND((SUM(BG84:BG102)),  2)</f>
        <v>0</v>
      </c>
      <c r="G35" s="41"/>
      <c r="H35" s="41"/>
      <c r="I35" s="153">
        <v>0.20999999999999999</v>
      </c>
      <c r="J35" s="152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47</v>
      </c>
      <c r="F36" s="152">
        <f>ROUND((SUM(BH84:BH102)),  2)</f>
        <v>0</v>
      </c>
      <c r="G36" s="41"/>
      <c r="H36" s="41"/>
      <c r="I36" s="153">
        <v>0.12</v>
      </c>
      <c r="J36" s="152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48</v>
      </c>
      <c r="F37" s="152">
        <f>ROUND((SUM(BI84:BI102)),  2)</f>
        <v>0</v>
      </c>
      <c r="G37" s="41"/>
      <c r="H37" s="41"/>
      <c r="I37" s="153">
        <v>0</v>
      </c>
      <c r="J37" s="152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1"/>
      <c r="C40" s="162"/>
      <c r="D40" s="162"/>
      <c r="E40" s="162"/>
      <c r="F40" s="162"/>
      <c r="G40" s="162"/>
      <c r="H40" s="162"/>
      <c r="I40" s="162"/>
      <c r="J40" s="162"/>
      <c r="K40" s="162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3"/>
      <c r="C44" s="164"/>
      <c r="D44" s="164"/>
      <c r="E44" s="164"/>
      <c r="F44" s="164"/>
      <c r="G44" s="164"/>
      <c r="H44" s="164"/>
      <c r="I44" s="164"/>
      <c r="J44" s="164"/>
      <c r="K44" s="164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205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5" t="str">
        <f>E7</f>
        <v>Sanace vlhkosti spojovací chodba, ZŠ Antonína Čermáka, A. Čermáka 6/1022, Praha 6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a ostatní rozpočtové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Na náměstí 10, Jankov</v>
      </c>
      <c r="G52" s="43"/>
      <c r="H52" s="43"/>
      <c r="I52" s="35" t="s">
        <v>23</v>
      </c>
      <c r="J52" s="75" t="str">
        <f>IF(J12="","",J12)</f>
        <v>19. 2. 2024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Obec Jankov, Na náměstí 14, 257 03 Jankov</v>
      </c>
      <c r="G54" s="43"/>
      <c r="H54" s="43"/>
      <c r="I54" s="35" t="s">
        <v>31</v>
      </c>
      <c r="J54" s="39" t="str">
        <f>E21</f>
        <v>Ing. Vít Kocourek, Prosecká 683/115, 190 00 Praha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40.0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>Tomáš Vašek, Sněhurčina 710, 460 15 Liberec 15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6" t="s">
        <v>206</v>
      </c>
      <c r="D57" s="167"/>
      <c r="E57" s="167"/>
      <c r="F57" s="167"/>
      <c r="G57" s="167"/>
      <c r="H57" s="167"/>
      <c r="I57" s="167"/>
      <c r="J57" s="168" t="s">
        <v>207</v>
      </c>
      <c r="K57" s="167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9" t="s">
        <v>71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208</v>
      </c>
    </row>
    <row r="60" s="9" customFormat="1" ht="24.96" customHeight="1">
      <c r="A60" s="9"/>
      <c r="B60" s="170"/>
      <c r="C60" s="171"/>
      <c r="D60" s="172" t="s">
        <v>1228</v>
      </c>
      <c r="E60" s="173"/>
      <c r="F60" s="173"/>
      <c r="G60" s="173"/>
      <c r="H60" s="173"/>
      <c r="I60" s="173"/>
      <c r="J60" s="174">
        <f>J85</f>
        <v>0</v>
      </c>
      <c r="K60" s="171"/>
      <c r="L60" s="17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6"/>
      <c r="C61" s="177"/>
      <c r="D61" s="178" t="s">
        <v>1229</v>
      </c>
      <c r="E61" s="179"/>
      <c r="F61" s="179"/>
      <c r="G61" s="179"/>
      <c r="H61" s="179"/>
      <c r="I61" s="179"/>
      <c r="J61" s="180">
        <f>J86</f>
        <v>0</v>
      </c>
      <c r="K61" s="177"/>
      <c r="L61" s="18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6"/>
      <c r="C62" s="177"/>
      <c r="D62" s="178" t="s">
        <v>1230</v>
      </c>
      <c r="E62" s="179"/>
      <c r="F62" s="179"/>
      <c r="G62" s="179"/>
      <c r="H62" s="179"/>
      <c r="I62" s="179"/>
      <c r="J62" s="180">
        <f>J90</f>
        <v>0</v>
      </c>
      <c r="K62" s="177"/>
      <c r="L62" s="18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6"/>
      <c r="C63" s="177"/>
      <c r="D63" s="178" t="s">
        <v>1231</v>
      </c>
      <c r="E63" s="179"/>
      <c r="F63" s="179"/>
      <c r="G63" s="179"/>
      <c r="H63" s="179"/>
      <c r="I63" s="179"/>
      <c r="J63" s="180">
        <f>J96</f>
        <v>0</v>
      </c>
      <c r="K63" s="177"/>
      <c r="L63" s="18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6"/>
      <c r="C64" s="177"/>
      <c r="D64" s="178" t="s">
        <v>1232</v>
      </c>
      <c r="E64" s="179"/>
      <c r="F64" s="179"/>
      <c r="G64" s="179"/>
      <c r="H64" s="179"/>
      <c r="I64" s="179"/>
      <c r="J64" s="180">
        <f>J99</f>
        <v>0</v>
      </c>
      <c r="K64" s="177"/>
      <c r="L64" s="18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228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6.25" customHeight="1">
      <c r="A74" s="41"/>
      <c r="B74" s="42"/>
      <c r="C74" s="43"/>
      <c r="D74" s="43"/>
      <c r="E74" s="165" t="str">
        <f>E7</f>
        <v>Sanace vlhkosti spojovací chodba, ZŠ Antonína Čermáka, A. Čermáka 6/1022, Praha 6</v>
      </c>
      <c r="F74" s="35"/>
      <c r="G74" s="35"/>
      <c r="H74" s="35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115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a ostatní rozpočtové náklady</v>
      </c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Na náměstí 10, Jankov</v>
      </c>
      <c r="G78" s="43"/>
      <c r="H78" s="43"/>
      <c r="I78" s="35" t="s">
        <v>23</v>
      </c>
      <c r="J78" s="75" t="str">
        <f>IF(J12="","",J12)</f>
        <v>19. 2. 2024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40.05" customHeight="1">
      <c r="A80" s="41"/>
      <c r="B80" s="42"/>
      <c r="C80" s="35" t="s">
        <v>25</v>
      </c>
      <c r="D80" s="43"/>
      <c r="E80" s="43"/>
      <c r="F80" s="30" t="str">
        <f>E15</f>
        <v>Obec Jankov, Na náměstí 14, 257 03 Jankov</v>
      </c>
      <c r="G80" s="43"/>
      <c r="H80" s="43"/>
      <c r="I80" s="35" t="s">
        <v>31</v>
      </c>
      <c r="J80" s="39" t="str">
        <f>E21</f>
        <v>Ing. Vít Kocourek, Prosecká 683/115, 190 00 Praha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0.05" customHeight="1">
      <c r="A81" s="41"/>
      <c r="B81" s="42"/>
      <c r="C81" s="35" t="s">
        <v>29</v>
      </c>
      <c r="D81" s="43"/>
      <c r="E81" s="43"/>
      <c r="F81" s="30" t="str">
        <f>IF(E18="","",E18)</f>
        <v>Vyplň údaj</v>
      </c>
      <c r="G81" s="43"/>
      <c r="H81" s="43"/>
      <c r="I81" s="35" t="s">
        <v>35</v>
      </c>
      <c r="J81" s="39" t="str">
        <f>E24</f>
        <v>Tomáš Vašek, Sněhurčina 710, 460 15 Liberec 15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2"/>
      <c r="B83" s="183"/>
      <c r="C83" s="184" t="s">
        <v>229</v>
      </c>
      <c r="D83" s="185" t="s">
        <v>58</v>
      </c>
      <c r="E83" s="185" t="s">
        <v>54</v>
      </c>
      <c r="F83" s="185" t="s">
        <v>55</v>
      </c>
      <c r="G83" s="185" t="s">
        <v>230</v>
      </c>
      <c r="H83" s="185" t="s">
        <v>231</v>
      </c>
      <c r="I83" s="185" t="s">
        <v>232</v>
      </c>
      <c r="J83" s="185" t="s">
        <v>207</v>
      </c>
      <c r="K83" s="186" t="s">
        <v>233</v>
      </c>
      <c r="L83" s="187"/>
      <c r="M83" s="95" t="s">
        <v>19</v>
      </c>
      <c r="N83" s="96" t="s">
        <v>43</v>
      </c>
      <c r="O83" s="96" t="s">
        <v>234</v>
      </c>
      <c r="P83" s="96" t="s">
        <v>235</v>
      </c>
      <c r="Q83" s="96" t="s">
        <v>236</v>
      </c>
      <c r="R83" s="96" t="s">
        <v>237</v>
      </c>
      <c r="S83" s="96" t="s">
        <v>238</v>
      </c>
      <c r="T83" s="97" t="s">
        <v>239</v>
      </c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</row>
    <row r="84" s="2" customFormat="1" ht="22.8" customHeight="1">
      <c r="A84" s="41"/>
      <c r="B84" s="42"/>
      <c r="C84" s="102" t="s">
        <v>240</v>
      </c>
      <c r="D84" s="43"/>
      <c r="E84" s="43"/>
      <c r="F84" s="43"/>
      <c r="G84" s="43"/>
      <c r="H84" s="43"/>
      <c r="I84" s="43"/>
      <c r="J84" s="188">
        <f>BK84</f>
        <v>0</v>
      </c>
      <c r="K84" s="43"/>
      <c r="L84" s="47"/>
      <c r="M84" s="98"/>
      <c r="N84" s="189"/>
      <c r="O84" s="99"/>
      <c r="P84" s="190">
        <f>P85</f>
        <v>0</v>
      </c>
      <c r="Q84" s="99"/>
      <c r="R84" s="190">
        <f>R85</f>
        <v>0</v>
      </c>
      <c r="S84" s="99"/>
      <c r="T84" s="191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72</v>
      </c>
      <c r="AU84" s="20" t="s">
        <v>208</v>
      </c>
      <c r="BK84" s="192">
        <f>BK85</f>
        <v>0</v>
      </c>
    </row>
    <row r="85" s="12" customFormat="1" ht="25.92" customHeight="1">
      <c r="A85" s="12"/>
      <c r="B85" s="193"/>
      <c r="C85" s="194"/>
      <c r="D85" s="195" t="s">
        <v>72</v>
      </c>
      <c r="E85" s="196" t="s">
        <v>90</v>
      </c>
      <c r="F85" s="196" t="s">
        <v>1233</v>
      </c>
      <c r="G85" s="194"/>
      <c r="H85" s="194"/>
      <c r="I85" s="197"/>
      <c r="J85" s="198">
        <f>BK85</f>
        <v>0</v>
      </c>
      <c r="K85" s="194"/>
      <c r="L85" s="199"/>
      <c r="M85" s="200"/>
      <c r="N85" s="201"/>
      <c r="O85" s="201"/>
      <c r="P85" s="202">
        <f>P86+P90+P96+P99</f>
        <v>0</v>
      </c>
      <c r="Q85" s="201"/>
      <c r="R85" s="202">
        <f>R86+R90+R96+R99</f>
        <v>0</v>
      </c>
      <c r="S85" s="201"/>
      <c r="T85" s="203">
        <f>T86+T90+T96+T99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4" t="s">
        <v>278</v>
      </c>
      <c r="AT85" s="205" t="s">
        <v>72</v>
      </c>
      <c r="AU85" s="205" t="s">
        <v>73</v>
      </c>
      <c r="AY85" s="204" t="s">
        <v>243</v>
      </c>
      <c r="BK85" s="206">
        <f>BK86+BK90+BK96+BK99</f>
        <v>0</v>
      </c>
    </row>
    <row r="86" s="12" customFormat="1" ht="22.8" customHeight="1">
      <c r="A86" s="12"/>
      <c r="B86" s="193"/>
      <c r="C86" s="194"/>
      <c r="D86" s="195" t="s">
        <v>72</v>
      </c>
      <c r="E86" s="207" t="s">
        <v>1234</v>
      </c>
      <c r="F86" s="207" t="s">
        <v>1235</v>
      </c>
      <c r="G86" s="194"/>
      <c r="H86" s="194"/>
      <c r="I86" s="197"/>
      <c r="J86" s="208">
        <f>BK86</f>
        <v>0</v>
      </c>
      <c r="K86" s="194"/>
      <c r="L86" s="199"/>
      <c r="M86" s="200"/>
      <c r="N86" s="201"/>
      <c r="O86" s="201"/>
      <c r="P86" s="202">
        <f>SUM(P87:P89)</f>
        <v>0</v>
      </c>
      <c r="Q86" s="201"/>
      <c r="R86" s="202">
        <f>SUM(R87:R89)</f>
        <v>0</v>
      </c>
      <c r="S86" s="201"/>
      <c r="T86" s="203">
        <f>SUM(T87:T89)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4" t="s">
        <v>278</v>
      </c>
      <c r="AT86" s="205" t="s">
        <v>72</v>
      </c>
      <c r="AU86" s="205" t="s">
        <v>81</v>
      </c>
      <c r="AY86" s="204" t="s">
        <v>243</v>
      </c>
      <c r="BK86" s="206">
        <f>SUM(BK87:BK89)</f>
        <v>0</v>
      </c>
    </row>
    <row r="87" s="2" customFormat="1" ht="16.5" customHeight="1">
      <c r="A87" s="41"/>
      <c r="B87" s="42"/>
      <c r="C87" s="209" t="s">
        <v>81</v>
      </c>
      <c r="D87" s="209" t="s">
        <v>245</v>
      </c>
      <c r="E87" s="210" t="s">
        <v>1236</v>
      </c>
      <c r="F87" s="211" t="s">
        <v>1237</v>
      </c>
      <c r="G87" s="212" t="s">
        <v>623</v>
      </c>
      <c r="H87" s="213">
        <v>1</v>
      </c>
      <c r="I87" s="214"/>
      <c r="J87" s="215">
        <f>ROUND(I87*H87,2)</f>
        <v>0</v>
      </c>
      <c r="K87" s="211" t="s">
        <v>248</v>
      </c>
      <c r="L87" s="47"/>
      <c r="M87" s="216" t="s">
        <v>19</v>
      </c>
      <c r="N87" s="217" t="s">
        <v>44</v>
      </c>
      <c r="O87" s="87"/>
      <c r="P87" s="218">
        <f>O87*H87</f>
        <v>0</v>
      </c>
      <c r="Q87" s="218">
        <v>0</v>
      </c>
      <c r="R87" s="218">
        <f>Q87*H87</f>
        <v>0</v>
      </c>
      <c r="S87" s="218">
        <v>0</v>
      </c>
      <c r="T87" s="219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0" t="s">
        <v>1238</v>
      </c>
      <c r="AT87" s="220" t="s">
        <v>245</v>
      </c>
      <c r="AU87" s="220" t="s">
        <v>83</v>
      </c>
      <c r="AY87" s="20" t="s">
        <v>243</v>
      </c>
      <c r="BE87" s="221">
        <f>IF(N87="základní",J87,0)</f>
        <v>0</v>
      </c>
      <c r="BF87" s="221">
        <f>IF(N87="snížená",J87,0)</f>
        <v>0</v>
      </c>
      <c r="BG87" s="221">
        <f>IF(N87="zákl. přenesená",J87,0)</f>
        <v>0</v>
      </c>
      <c r="BH87" s="221">
        <f>IF(N87="sníž. přenesená",J87,0)</f>
        <v>0</v>
      </c>
      <c r="BI87" s="221">
        <f>IF(N87="nulová",J87,0)</f>
        <v>0</v>
      </c>
      <c r="BJ87" s="20" t="s">
        <v>81</v>
      </c>
      <c r="BK87" s="221">
        <f>ROUND(I87*H87,2)</f>
        <v>0</v>
      </c>
      <c r="BL87" s="20" t="s">
        <v>1238</v>
      </c>
      <c r="BM87" s="220" t="s">
        <v>1239</v>
      </c>
    </row>
    <row r="88" s="2" customFormat="1">
      <c r="A88" s="41"/>
      <c r="B88" s="42"/>
      <c r="C88" s="43"/>
      <c r="D88" s="222" t="s">
        <v>251</v>
      </c>
      <c r="E88" s="43"/>
      <c r="F88" s="223" t="s">
        <v>1240</v>
      </c>
      <c r="G88" s="43"/>
      <c r="H88" s="43"/>
      <c r="I88" s="224"/>
      <c r="J88" s="43"/>
      <c r="K88" s="43"/>
      <c r="L88" s="47"/>
      <c r="M88" s="225"/>
      <c r="N88" s="226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251</v>
      </c>
      <c r="AU88" s="20" t="s">
        <v>83</v>
      </c>
    </row>
    <row r="89" s="2" customFormat="1">
      <c r="A89" s="41"/>
      <c r="B89" s="42"/>
      <c r="C89" s="43"/>
      <c r="D89" s="229" t="s">
        <v>508</v>
      </c>
      <c r="E89" s="43"/>
      <c r="F89" s="281" t="s">
        <v>1241</v>
      </c>
      <c r="G89" s="43"/>
      <c r="H89" s="43"/>
      <c r="I89" s="224"/>
      <c r="J89" s="43"/>
      <c r="K89" s="43"/>
      <c r="L89" s="47"/>
      <c r="M89" s="225"/>
      <c r="N89" s="226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508</v>
      </c>
      <c r="AU89" s="20" t="s">
        <v>83</v>
      </c>
    </row>
    <row r="90" s="12" customFormat="1" ht="22.8" customHeight="1">
      <c r="A90" s="12"/>
      <c r="B90" s="193"/>
      <c r="C90" s="194"/>
      <c r="D90" s="195" t="s">
        <v>72</v>
      </c>
      <c r="E90" s="207" t="s">
        <v>1242</v>
      </c>
      <c r="F90" s="207" t="s">
        <v>1243</v>
      </c>
      <c r="G90" s="194"/>
      <c r="H90" s="194"/>
      <c r="I90" s="197"/>
      <c r="J90" s="208">
        <f>BK90</f>
        <v>0</v>
      </c>
      <c r="K90" s="194"/>
      <c r="L90" s="199"/>
      <c r="M90" s="200"/>
      <c r="N90" s="201"/>
      <c r="O90" s="201"/>
      <c r="P90" s="202">
        <f>SUM(P91:P95)</f>
        <v>0</v>
      </c>
      <c r="Q90" s="201"/>
      <c r="R90" s="202">
        <f>SUM(R91:R95)</f>
        <v>0</v>
      </c>
      <c r="S90" s="201"/>
      <c r="T90" s="203">
        <f>SUM(T91:T95)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4" t="s">
        <v>278</v>
      </c>
      <c r="AT90" s="205" t="s">
        <v>72</v>
      </c>
      <c r="AU90" s="205" t="s">
        <v>81</v>
      </c>
      <c r="AY90" s="204" t="s">
        <v>243</v>
      </c>
      <c r="BK90" s="206">
        <f>SUM(BK91:BK95)</f>
        <v>0</v>
      </c>
    </row>
    <row r="91" s="2" customFormat="1" ht="16.5" customHeight="1">
      <c r="A91" s="41"/>
      <c r="B91" s="42"/>
      <c r="C91" s="209" t="s">
        <v>83</v>
      </c>
      <c r="D91" s="209" t="s">
        <v>245</v>
      </c>
      <c r="E91" s="210" t="s">
        <v>1244</v>
      </c>
      <c r="F91" s="211" t="s">
        <v>1243</v>
      </c>
      <c r="G91" s="212" t="s">
        <v>623</v>
      </c>
      <c r="H91" s="213">
        <v>1</v>
      </c>
      <c r="I91" s="214"/>
      <c r="J91" s="215">
        <f>ROUND(I91*H91,2)</f>
        <v>0</v>
      </c>
      <c r="K91" s="211" t="s">
        <v>248</v>
      </c>
      <c r="L91" s="47"/>
      <c r="M91" s="216" t="s">
        <v>19</v>
      </c>
      <c r="N91" s="217" t="s">
        <v>44</v>
      </c>
      <c r="O91" s="87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0" t="s">
        <v>1238</v>
      </c>
      <c r="AT91" s="220" t="s">
        <v>245</v>
      </c>
      <c r="AU91" s="220" t="s">
        <v>83</v>
      </c>
      <c r="AY91" s="20" t="s">
        <v>243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20" t="s">
        <v>81</v>
      </c>
      <c r="BK91" s="221">
        <f>ROUND(I91*H91,2)</f>
        <v>0</v>
      </c>
      <c r="BL91" s="20" t="s">
        <v>1238</v>
      </c>
      <c r="BM91" s="220" t="s">
        <v>1245</v>
      </c>
    </row>
    <row r="92" s="2" customFormat="1">
      <c r="A92" s="41"/>
      <c r="B92" s="42"/>
      <c r="C92" s="43"/>
      <c r="D92" s="222" t="s">
        <v>251</v>
      </c>
      <c r="E92" s="43"/>
      <c r="F92" s="223" t="s">
        <v>1246</v>
      </c>
      <c r="G92" s="43"/>
      <c r="H92" s="43"/>
      <c r="I92" s="224"/>
      <c r="J92" s="43"/>
      <c r="K92" s="43"/>
      <c r="L92" s="47"/>
      <c r="M92" s="225"/>
      <c r="N92" s="22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251</v>
      </c>
      <c r="AU92" s="20" t="s">
        <v>83</v>
      </c>
    </row>
    <row r="93" s="2" customFormat="1" ht="16.5" customHeight="1">
      <c r="A93" s="41"/>
      <c r="B93" s="42"/>
      <c r="C93" s="209" t="s">
        <v>258</v>
      </c>
      <c r="D93" s="209" t="s">
        <v>245</v>
      </c>
      <c r="E93" s="210" t="s">
        <v>1247</v>
      </c>
      <c r="F93" s="211" t="s">
        <v>1248</v>
      </c>
      <c r="G93" s="212" t="s">
        <v>623</v>
      </c>
      <c r="H93" s="213">
        <v>1</v>
      </c>
      <c r="I93" s="214"/>
      <c r="J93" s="215">
        <f>ROUND(I93*H93,2)</f>
        <v>0</v>
      </c>
      <c r="K93" s="211" t="s">
        <v>248</v>
      </c>
      <c r="L93" s="47"/>
      <c r="M93" s="216" t="s">
        <v>19</v>
      </c>
      <c r="N93" s="217" t="s">
        <v>44</v>
      </c>
      <c r="O93" s="87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1238</v>
      </c>
      <c r="AT93" s="220" t="s">
        <v>245</v>
      </c>
      <c r="AU93" s="220" t="s">
        <v>83</v>
      </c>
      <c r="AY93" s="20" t="s">
        <v>243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81</v>
      </c>
      <c r="BK93" s="221">
        <f>ROUND(I93*H93,2)</f>
        <v>0</v>
      </c>
      <c r="BL93" s="20" t="s">
        <v>1238</v>
      </c>
      <c r="BM93" s="220" t="s">
        <v>1249</v>
      </c>
    </row>
    <row r="94" s="2" customFormat="1">
      <c r="A94" s="41"/>
      <c r="B94" s="42"/>
      <c r="C94" s="43"/>
      <c r="D94" s="222" t="s">
        <v>251</v>
      </c>
      <c r="E94" s="43"/>
      <c r="F94" s="223" t="s">
        <v>1250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251</v>
      </c>
      <c r="AU94" s="20" t="s">
        <v>83</v>
      </c>
    </row>
    <row r="95" s="2" customFormat="1">
      <c r="A95" s="41"/>
      <c r="B95" s="42"/>
      <c r="C95" s="43"/>
      <c r="D95" s="229" t="s">
        <v>508</v>
      </c>
      <c r="E95" s="43"/>
      <c r="F95" s="281" t="s">
        <v>1251</v>
      </c>
      <c r="G95" s="43"/>
      <c r="H95" s="43"/>
      <c r="I95" s="224"/>
      <c r="J95" s="43"/>
      <c r="K95" s="43"/>
      <c r="L95" s="47"/>
      <c r="M95" s="225"/>
      <c r="N95" s="22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508</v>
      </c>
      <c r="AU95" s="20" t="s">
        <v>83</v>
      </c>
    </row>
    <row r="96" s="12" customFormat="1" ht="22.8" customHeight="1">
      <c r="A96" s="12"/>
      <c r="B96" s="193"/>
      <c r="C96" s="194"/>
      <c r="D96" s="195" t="s">
        <v>72</v>
      </c>
      <c r="E96" s="207" t="s">
        <v>1252</v>
      </c>
      <c r="F96" s="207" t="s">
        <v>1253</v>
      </c>
      <c r="G96" s="194"/>
      <c r="H96" s="194"/>
      <c r="I96" s="197"/>
      <c r="J96" s="208">
        <f>BK96</f>
        <v>0</v>
      </c>
      <c r="K96" s="194"/>
      <c r="L96" s="199"/>
      <c r="M96" s="200"/>
      <c r="N96" s="201"/>
      <c r="O96" s="201"/>
      <c r="P96" s="202">
        <f>SUM(P97:P98)</f>
        <v>0</v>
      </c>
      <c r="Q96" s="201"/>
      <c r="R96" s="202">
        <f>SUM(R97:R98)</f>
        <v>0</v>
      </c>
      <c r="S96" s="201"/>
      <c r="T96" s="203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4" t="s">
        <v>278</v>
      </c>
      <c r="AT96" s="205" t="s">
        <v>72</v>
      </c>
      <c r="AU96" s="205" t="s">
        <v>81</v>
      </c>
      <c r="AY96" s="204" t="s">
        <v>243</v>
      </c>
      <c r="BK96" s="206">
        <f>SUM(BK97:BK98)</f>
        <v>0</v>
      </c>
    </row>
    <row r="97" s="2" customFormat="1" ht="16.5" customHeight="1">
      <c r="A97" s="41"/>
      <c r="B97" s="42"/>
      <c r="C97" s="209" t="s">
        <v>249</v>
      </c>
      <c r="D97" s="209" t="s">
        <v>245</v>
      </c>
      <c r="E97" s="210" t="s">
        <v>1254</v>
      </c>
      <c r="F97" s="211" t="s">
        <v>1255</v>
      </c>
      <c r="G97" s="212" t="s">
        <v>623</v>
      </c>
      <c r="H97" s="213">
        <v>1</v>
      </c>
      <c r="I97" s="214"/>
      <c r="J97" s="215">
        <f>ROUND(I97*H97,2)</f>
        <v>0</v>
      </c>
      <c r="K97" s="211" t="s">
        <v>248</v>
      </c>
      <c r="L97" s="47"/>
      <c r="M97" s="216" t="s">
        <v>19</v>
      </c>
      <c r="N97" s="217" t="s">
        <v>44</v>
      </c>
      <c r="O97" s="87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0" t="s">
        <v>1238</v>
      </c>
      <c r="AT97" s="220" t="s">
        <v>245</v>
      </c>
      <c r="AU97" s="220" t="s">
        <v>83</v>
      </c>
      <c r="AY97" s="20" t="s">
        <v>243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81</v>
      </c>
      <c r="BK97" s="221">
        <f>ROUND(I97*H97,2)</f>
        <v>0</v>
      </c>
      <c r="BL97" s="20" t="s">
        <v>1238</v>
      </c>
      <c r="BM97" s="220" t="s">
        <v>1256</v>
      </c>
    </row>
    <row r="98" s="2" customFormat="1">
      <c r="A98" s="41"/>
      <c r="B98" s="42"/>
      <c r="C98" s="43"/>
      <c r="D98" s="222" t="s">
        <v>251</v>
      </c>
      <c r="E98" s="43"/>
      <c r="F98" s="223" t="s">
        <v>1257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251</v>
      </c>
      <c r="AU98" s="20" t="s">
        <v>83</v>
      </c>
    </row>
    <row r="99" s="12" customFormat="1" ht="22.8" customHeight="1">
      <c r="A99" s="12"/>
      <c r="B99" s="193"/>
      <c r="C99" s="194"/>
      <c r="D99" s="195" t="s">
        <v>72</v>
      </c>
      <c r="E99" s="207" t="s">
        <v>1258</v>
      </c>
      <c r="F99" s="207" t="s">
        <v>1259</v>
      </c>
      <c r="G99" s="194"/>
      <c r="H99" s="194"/>
      <c r="I99" s="197"/>
      <c r="J99" s="208">
        <f>BK99</f>
        <v>0</v>
      </c>
      <c r="K99" s="194"/>
      <c r="L99" s="199"/>
      <c r="M99" s="200"/>
      <c r="N99" s="201"/>
      <c r="O99" s="201"/>
      <c r="P99" s="202">
        <f>SUM(P100:P102)</f>
        <v>0</v>
      </c>
      <c r="Q99" s="201"/>
      <c r="R99" s="202">
        <f>SUM(R100:R102)</f>
        <v>0</v>
      </c>
      <c r="S99" s="201"/>
      <c r="T99" s="203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4" t="s">
        <v>278</v>
      </c>
      <c r="AT99" s="205" t="s">
        <v>72</v>
      </c>
      <c r="AU99" s="205" t="s">
        <v>81</v>
      </c>
      <c r="AY99" s="204" t="s">
        <v>243</v>
      </c>
      <c r="BK99" s="206">
        <f>SUM(BK100:BK102)</f>
        <v>0</v>
      </c>
    </row>
    <row r="100" s="2" customFormat="1" ht="16.5" customHeight="1">
      <c r="A100" s="41"/>
      <c r="B100" s="42"/>
      <c r="C100" s="209" t="s">
        <v>278</v>
      </c>
      <c r="D100" s="209" t="s">
        <v>245</v>
      </c>
      <c r="E100" s="210" t="s">
        <v>1260</v>
      </c>
      <c r="F100" s="211" t="s">
        <v>1261</v>
      </c>
      <c r="G100" s="212" t="s">
        <v>623</v>
      </c>
      <c r="H100" s="213">
        <v>1</v>
      </c>
      <c r="I100" s="214"/>
      <c r="J100" s="215">
        <f>ROUND(I100*H100,2)</f>
        <v>0</v>
      </c>
      <c r="K100" s="211" t="s">
        <v>248</v>
      </c>
      <c r="L100" s="47"/>
      <c r="M100" s="216" t="s">
        <v>19</v>
      </c>
      <c r="N100" s="217" t="s">
        <v>44</v>
      </c>
      <c r="O100" s="87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1238</v>
      </c>
      <c r="AT100" s="220" t="s">
        <v>245</v>
      </c>
      <c r="AU100" s="220" t="s">
        <v>83</v>
      </c>
      <c r="AY100" s="20" t="s">
        <v>243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81</v>
      </c>
      <c r="BK100" s="221">
        <f>ROUND(I100*H100,2)</f>
        <v>0</v>
      </c>
      <c r="BL100" s="20" t="s">
        <v>1238</v>
      </c>
      <c r="BM100" s="220" t="s">
        <v>1262</v>
      </c>
    </row>
    <row r="101" s="2" customFormat="1">
      <c r="A101" s="41"/>
      <c r="B101" s="42"/>
      <c r="C101" s="43"/>
      <c r="D101" s="222" t="s">
        <v>251</v>
      </c>
      <c r="E101" s="43"/>
      <c r="F101" s="223" t="s">
        <v>1263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251</v>
      </c>
      <c r="AU101" s="20" t="s">
        <v>83</v>
      </c>
    </row>
    <row r="102" s="2" customFormat="1">
      <c r="A102" s="41"/>
      <c r="B102" s="42"/>
      <c r="C102" s="43"/>
      <c r="D102" s="229" t="s">
        <v>508</v>
      </c>
      <c r="E102" s="43"/>
      <c r="F102" s="281" t="s">
        <v>1264</v>
      </c>
      <c r="G102" s="43"/>
      <c r="H102" s="43"/>
      <c r="I102" s="224"/>
      <c r="J102" s="43"/>
      <c r="K102" s="43"/>
      <c r="L102" s="47"/>
      <c r="M102" s="291"/>
      <c r="N102" s="292"/>
      <c r="O102" s="287"/>
      <c r="P102" s="287"/>
      <c r="Q102" s="287"/>
      <c r="R102" s="287"/>
      <c r="S102" s="287"/>
      <c r="T102" s="293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508</v>
      </c>
      <c r="AU102" s="20" t="s">
        <v>83</v>
      </c>
    </row>
    <row r="103" s="2" customFormat="1" ht="6.96" customHeight="1">
      <c r="A103" s="41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47"/>
      <c r="M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</sheetData>
  <sheetProtection sheet="1" autoFilter="0" formatColumns="0" formatRows="0" objects="1" scenarios="1" spinCount="100000" saltValue="K1VlOC1kVpzn2a3dyoct2kYHFaYmYFDqTj6i2sIL6gzQcqhOPOzZ3J9UWQeI7WhH6Rvk91rLr5OPWotNgguymg==" hashValue="76MzUhCPu8qL3xgqFNiHy66H8jnjENAq9TPK6T5XajymGTHOaxKI9ZjfBoX+3+DBsAKDUMf+tQ1MQ4B5Xwz/tw==" algorithmName="SHA-512" password="CC3F"/>
  <autoFilter ref="C83:K10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13254000"/>
    <hyperlink ref="F92" r:id="rId2" display="https://podminky.urs.cz/item/CS_URS_2024_01/030001000"/>
    <hyperlink ref="F94" r:id="rId3" display="https://podminky.urs.cz/item/CS_URS_2024_01/039002000"/>
    <hyperlink ref="F98" r:id="rId4" display="https://podminky.urs.cz/item/CS_URS_2024_01/045002000"/>
    <hyperlink ref="F101" r:id="rId5" display="https://podminky.urs.cz/item/CS_URS_2024_01/07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1265</v>
      </c>
      <c r="H4" s="23"/>
    </row>
    <row r="5" s="1" customFormat="1" ht="12" customHeight="1">
      <c r="B5" s="23"/>
      <c r="C5" s="294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5" t="s">
        <v>16</v>
      </c>
      <c r="D6" s="296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19. 2. 2024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2"/>
      <c r="B9" s="297"/>
      <c r="C9" s="298" t="s">
        <v>54</v>
      </c>
      <c r="D9" s="299" t="s">
        <v>55</v>
      </c>
      <c r="E9" s="299" t="s">
        <v>230</v>
      </c>
      <c r="F9" s="300" t="s">
        <v>1266</v>
      </c>
      <c r="G9" s="182"/>
      <c r="H9" s="297"/>
    </row>
    <row r="10" s="2" customFormat="1" ht="26.4" customHeight="1">
      <c r="A10" s="41"/>
      <c r="B10" s="47"/>
      <c r="C10" s="301" t="s">
        <v>1267</v>
      </c>
      <c r="D10" s="301" t="s">
        <v>79</v>
      </c>
      <c r="E10" s="41"/>
      <c r="F10" s="41"/>
      <c r="G10" s="41"/>
      <c r="H10" s="47"/>
    </row>
    <row r="11" s="2" customFormat="1" ht="16.8" customHeight="1">
      <c r="A11" s="41"/>
      <c r="B11" s="47"/>
      <c r="C11" s="302" t="s">
        <v>103</v>
      </c>
      <c r="D11" s="303" t="s">
        <v>104</v>
      </c>
      <c r="E11" s="304" t="s">
        <v>97</v>
      </c>
      <c r="F11" s="305">
        <v>12.538</v>
      </c>
      <c r="G11" s="41"/>
      <c r="H11" s="47"/>
    </row>
    <row r="12" s="2" customFormat="1" ht="16.8" customHeight="1">
      <c r="A12" s="41"/>
      <c r="B12" s="47"/>
      <c r="C12" s="306" t="s">
        <v>19</v>
      </c>
      <c r="D12" s="306" t="s">
        <v>423</v>
      </c>
      <c r="E12" s="20" t="s">
        <v>19</v>
      </c>
      <c r="F12" s="307">
        <v>0</v>
      </c>
      <c r="G12" s="41"/>
      <c r="H12" s="47"/>
    </row>
    <row r="13" s="2" customFormat="1" ht="16.8" customHeight="1">
      <c r="A13" s="41"/>
      <c r="B13" s="47"/>
      <c r="C13" s="306" t="s">
        <v>19</v>
      </c>
      <c r="D13" s="306" t="s">
        <v>818</v>
      </c>
      <c r="E13" s="20" t="s">
        <v>19</v>
      </c>
      <c r="F13" s="307">
        <v>2.75</v>
      </c>
      <c r="G13" s="41"/>
      <c r="H13" s="47"/>
    </row>
    <row r="14" s="2" customFormat="1" ht="16.8" customHeight="1">
      <c r="A14" s="41"/>
      <c r="B14" s="47"/>
      <c r="C14" s="306" t="s">
        <v>19</v>
      </c>
      <c r="D14" s="306" t="s">
        <v>582</v>
      </c>
      <c r="E14" s="20" t="s">
        <v>19</v>
      </c>
      <c r="F14" s="307">
        <v>0</v>
      </c>
      <c r="G14" s="41"/>
      <c r="H14" s="47"/>
    </row>
    <row r="15" s="2" customFormat="1" ht="16.8" customHeight="1">
      <c r="A15" s="41"/>
      <c r="B15" s="47"/>
      <c r="C15" s="306" t="s">
        <v>19</v>
      </c>
      <c r="D15" s="306" t="s">
        <v>937</v>
      </c>
      <c r="E15" s="20" t="s">
        <v>19</v>
      </c>
      <c r="F15" s="307">
        <v>2.1749999999999998</v>
      </c>
      <c r="G15" s="41"/>
      <c r="H15" s="47"/>
    </row>
    <row r="16" s="2" customFormat="1" ht="16.8" customHeight="1">
      <c r="A16" s="41"/>
      <c r="B16" s="47"/>
      <c r="C16" s="306" t="s">
        <v>19</v>
      </c>
      <c r="D16" s="306" t="s">
        <v>426</v>
      </c>
      <c r="E16" s="20" t="s">
        <v>19</v>
      </c>
      <c r="F16" s="307">
        <v>0</v>
      </c>
      <c r="G16" s="41"/>
      <c r="H16" s="47"/>
    </row>
    <row r="17" s="2" customFormat="1" ht="16.8" customHeight="1">
      <c r="A17" s="41"/>
      <c r="B17" s="47"/>
      <c r="C17" s="306" t="s">
        <v>19</v>
      </c>
      <c r="D17" s="306" t="s">
        <v>938</v>
      </c>
      <c r="E17" s="20" t="s">
        <v>19</v>
      </c>
      <c r="F17" s="307">
        <v>1.425</v>
      </c>
      <c r="G17" s="41"/>
      <c r="H17" s="47"/>
    </row>
    <row r="18" s="2" customFormat="1" ht="16.8" customHeight="1">
      <c r="A18" s="41"/>
      <c r="B18" s="47"/>
      <c r="C18" s="306" t="s">
        <v>19</v>
      </c>
      <c r="D18" s="306" t="s">
        <v>585</v>
      </c>
      <c r="E18" s="20" t="s">
        <v>19</v>
      </c>
      <c r="F18" s="307">
        <v>0</v>
      </c>
      <c r="G18" s="41"/>
      <c r="H18" s="47"/>
    </row>
    <row r="19" s="2" customFormat="1" ht="16.8" customHeight="1">
      <c r="A19" s="41"/>
      <c r="B19" s="47"/>
      <c r="C19" s="306" t="s">
        <v>19</v>
      </c>
      <c r="D19" s="306" t="s">
        <v>937</v>
      </c>
      <c r="E19" s="20" t="s">
        <v>19</v>
      </c>
      <c r="F19" s="307">
        <v>2.1749999999999998</v>
      </c>
      <c r="G19" s="41"/>
      <c r="H19" s="47"/>
    </row>
    <row r="20" s="2" customFormat="1" ht="16.8" customHeight="1">
      <c r="A20" s="41"/>
      <c r="B20" s="47"/>
      <c r="C20" s="306" t="s">
        <v>19</v>
      </c>
      <c r="D20" s="306" t="s">
        <v>428</v>
      </c>
      <c r="E20" s="20" t="s">
        <v>19</v>
      </c>
      <c r="F20" s="307">
        <v>0</v>
      </c>
      <c r="G20" s="41"/>
      <c r="H20" s="47"/>
    </row>
    <row r="21" s="2" customFormat="1" ht="16.8" customHeight="1">
      <c r="A21" s="41"/>
      <c r="B21" s="47"/>
      <c r="C21" s="306" t="s">
        <v>19</v>
      </c>
      <c r="D21" s="306" t="s">
        <v>938</v>
      </c>
      <c r="E21" s="20" t="s">
        <v>19</v>
      </c>
      <c r="F21" s="307">
        <v>1.425</v>
      </c>
      <c r="G21" s="41"/>
      <c r="H21" s="47"/>
    </row>
    <row r="22" s="2" customFormat="1" ht="16.8" customHeight="1">
      <c r="A22" s="41"/>
      <c r="B22" s="47"/>
      <c r="C22" s="306" t="s">
        <v>19</v>
      </c>
      <c r="D22" s="306" t="s">
        <v>429</v>
      </c>
      <c r="E22" s="20" t="s">
        <v>19</v>
      </c>
      <c r="F22" s="307">
        <v>0</v>
      </c>
      <c r="G22" s="41"/>
      <c r="H22" s="47"/>
    </row>
    <row r="23" s="2" customFormat="1" ht="16.8" customHeight="1">
      <c r="A23" s="41"/>
      <c r="B23" s="47"/>
      <c r="C23" s="306" t="s">
        <v>19</v>
      </c>
      <c r="D23" s="306" t="s">
        <v>939</v>
      </c>
      <c r="E23" s="20" t="s">
        <v>19</v>
      </c>
      <c r="F23" s="307">
        <v>2.5880000000000001</v>
      </c>
      <c r="G23" s="41"/>
      <c r="H23" s="47"/>
    </row>
    <row r="24" s="2" customFormat="1" ht="16.8" customHeight="1">
      <c r="A24" s="41"/>
      <c r="B24" s="47"/>
      <c r="C24" s="306" t="s">
        <v>103</v>
      </c>
      <c r="D24" s="306" t="s">
        <v>257</v>
      </c>
      <c r="E24" s="20" t="s">
        <v>19</v>
      </c>
      <c r="F24" s="307">
        <v>12.538</v>
      </c>
      <c r="G24" s="41"/>
      <c r="H24" s="47"/>
    </row>
    <row r="25" s="2" customFormat="1" ht="16.8" customHeight="1">
      <c r="A25" s="41"/>
      <c r="B25" s="47"/>
      <c r="C25" s="308" t="s">
        <v>1268</v>
      </c>
      <c r="D25" s="41"/>
      <c r="E25" s="41"/>
      <c r="F25" s="41"/>
      <c r="G25" s="41"/>
      <c r="H25" s="47"/>
    </row>
    <row r="26" s="2" customFormat="1" ht="16.8" customHeight="1">
      <c r="A26" s="41"/>
      <c r="B26" s="47"/>
      <c r="C26" s="306" t="s">
        <v>933</v>
      </c>
      <c r="D26" s="306" t="s">
        <v>934</v>
      </c>
      <c r="E26" s="20" t="s">
        <v>97</v>
      </c>
      <c r="F26" s="307">
        <v>12.538</v>
      </c>
      <c r="G26" s="41"/>
      <c r="H26" s="47"/>
    </row>
    <row r="27" s="2" customFormat="1" ht="16.8" customHeight="1">
      <c r="A27" s="41"/>
      <c r="B27" s="47"/>
      <c r="C27" s="306" t="s">
        <v>494</v>
      </c>
      <c r="D27" s="306" t="s">
        <v>495</v>
      </c>
      <c r="E27" s="20" t="s">
        <v>97</v>
      </c>
      <c r="F27" s="307">
        <v>12.538</v>
      </c>
      <c r="G27" s="41"/>
      <c r="H27" s="47"/>
    </row>
    <row r="28" s="2" customFormat="1" ht="16.8" customHeight="1">
      <c r="A28" s="41"/>
      <c r="B28" s="47"/>
      <c r="C28" s="306" t="s">
        <v>927</v>
      </c>
      <c r="D28" s="306" t="s">
        <v>1269</v>
      </c>
      <c r="E28" s="20" t="s">
        <v>97</v>
      </c>
      <c r="F28" s="307">
        <v>12.538</v>
      </c>
      <c r="G28" s="41"/>
      <c r="H28" s="47"/>
    </row>
    <row r="29" s="2" customFormat="1" ht="16.8" customHeight="1">
      <c r="A29" s="41"/>
      <c r="B29" s="47"/>
      <c r="C29" s="302" t="s">
        <v>106</v>
      </c>
      <c r="D29" s="303" t="s">
        <v>107</v>
      </c>
      <c r="E29" s="304" t="s">
        <v>97</v>
      </c>
      <c r="F29" s="305">
        <v>58.427</v>
      </c>
      <c r="G29" s="41"/>
      <c r="H29" s="47"/>
    </row>
    <row r="30" s="2" customFormat="1" ht="16.8" customHeight="1">
      <c r="A30" s="41"/>
      <c r="B30" s="47"/>
      <c r="C30" s="306" t="s">
        <v>19</v>
      </c>
      <c r="D30" s="306" t="s">
        <v>423</v>
      </c>
      <c r="E30" s="20" t="s">
        <v>19</v>
      </c>
      <c r="F30" s="307">
        <v>0</v>
      </c>
      <c r="G30" s="41"/>
      <c r="H30" s="47"/>
    </row>
    <row r="31" s="2" customFormat="1" ht="16.8" customHeight="1">
      <c r="A31" s="41"/>
      <c r="B31" s="47"/>
      <c r="C31" s="306" t="s">
        <v>19</v>
      </c>
      <c r="D31" s="306" t="s">
        <v>1007</v>
      </c>
      <c r="E31" s="20" t="s">
        <v>19</v>
      </c>
      <c r="F31" s="307">
        <v>14.4</v>
      </c>
      <c r="G31" s="41"/>
      <c r="H31" s="47"/>
    </row>
    <row r="32" s="2" customFormat="1" ht="16.8" customHeight="1">
      <c r="A32" s="41"/>
      <c r="B32" s="47"/>
      <c r="C32" s="306" t="s">
        <v>19</v>
      </c>
      <c r="D32" s="306" t="s">
        <v>580</v>
      </c>
      <c r="E32" s="20" t="s">
        <v>19</v>
      </c>
      <c r="F32" s="307">
        <v>-3.2090000000000001</v>
      </c>
      <c r="G32" s="41"/>
      <c r="H32" s="47"/>
    </row>
    <row r="33" s="2" customFormat="1" ht="16.8" customHeight="1">
      <c r="A33" s="41"/>
      <c r="B33" s="47"/>
      <c r="C33" s="306" t="s">
        <v>19</v>
      </c>
      <c r="D33" s="306" t="s">
        <v>582</v>
      </c>
      <c r="E33" s="20" t="s">
        <v>19</v>
      </c>
      <c r="F33" s="307">
        <v>0</v>
      </c>
      <c r="G33" s="41"/>
      <c r="H33" s="47"/>
    </row>
    <row r="34" s="2" customFormat="1" ht="16.8" customHeight="1">
      <c r="A34" s="41"/>
      <c r="B34" s="47"/>
      <c r="C34" s="306" t="s">
        <v>19</v>
      </c>
      <c r="D34" s="306" t="s">
        <v>1008</v>
      </c>
      <c r="E34" s="20" t="s">
        <v>19</v>
      </c>
      <c r="F34" s="307">
        <v>10.420999999999999</v>
      </c>
      <c r="G34" s="41"/>
      <c r="H34" s="47"/>
    </row>
    <row r="35" s="2" customFormat="1" ht="16.8" customHeight="1">
      <c r="A35" s="41"/>
      <c r="B35" s="47"/>
      <c r="C35" s="306" t="s">
        <v>19</v>
      </c>
      <c r="D35" s="306" t="s">
        <v>426</v>
      </c>
      <c r="E35" s="20" t="s">
        <v>19</v>
      </c>
      <c r="F35" s="307">
        <v>0</v>
      </c>
      <c r="G35" s="41"/>
      <c r="H35" s="47"/>
    </row>
    <row r="36" s="2" customFormat="1" ht="16.8" customHeight="1">
      <c r="A36" s="41"/>
      <c r="B36" s="47"/>
      <c r="C36" s="306" t="s">
        <v>19</v>
      </c>
      <c r="D36" s="306" t="s">
        <v>1009</v>
      </c>
      <c r="E36" s="20" t="s">
        <v>19</v>
      </c>
      <c r="F36" s="307">
        <v>8.4209999999999994</v>
      </c>
      <c r="G36" s="41"/>
      <c r="H36" s="47"/>
    </row>
    <row r="37" s="2" customFormat="1" ht="16.8" customHeight="1">
      <c r="A37" s="41"/>
      <c r="B37" s="47"/>
      <c r="C37" s="306" t="s">
        <v>19</v>
      </c>
      <c r="D37" s="306" t="s">
        <v>585</v>
      </c>
      <c r="E37" s="20" t="s">
        <v>19</v>
      </c>
      <c r="F37" s="307">
        <v>0</v>
      </c>
      <c r="G37" s="41"/>
      <c r="H37" s="47"/>
    </row>
    <row r="38" s="2" customFormat="1" ht="16.8" customHeight="1">
      <c r="A38" s="41"/>
      <c r="B38" s="47"/>
      <c r="C38" s="306" t="s">
        <v>19</v>
      </c>
      <c r="D38" s="306" t="s">
        <v>1008</v>
      </c>
      <c r="E38" s="20" t="s">
        <v>19</v>
      </c>
      <c r="F38" s="307">
        <v>10.420999999999999</v>
      </c>
      <c r="G38" s="41"/>
      <c r="H38" s="47"/>
    </row>
    <row r="39" s="2" customFormat="1" ht="16.8" customHeight="1">
      <c r="A39" s="41"/>
      <c r="B39" s="47"/>
      <c r="C39" s="306" t="s">
        <v>19</v>
      </c>
      <c r="D39" s="306" t="s">
        <v>428</v>
      </c>
      <c r="E39" s="20" t="s">
        <v>19</v>
      </c>
      <c r="F39" s="307">
        <v>0</v>
      </c>
      <c r="G39" s="41"/>
      <c r="H39" s="47"/>
    </row>
    <row r="40" s="2" customFormat="1" ht="16.8" customHeight="1">
      <c r="A40" s="41"/>
      <c r="B40" s="47"/>
      <c r="C40" s="306" t="s">
        <v>19</v>
      </c>
      <c r="D40" s="306" t="s">
        <v>1009</v>
      </c>
      <c r="E40" s="20" t="s">
        <v>19</v>
      </c>
      <c r="F40" s="307">
        <v>8.4209999999999994</v>
      </c>
      <c r="G40" s="41"/>
      <c r="H40" s="47"/>
    </row>
    <row r="41" s="2" customFormat="1" ht="16.8" customHeight="1">
      <c r="A41" s="41"/>
      <c r="B41" s="47"/>
      <c r="C41" s="306" t="s">
        <v>19</v>
      </c>
      <c r="D41" s="306" t="s">
        <v>429</v>
      </c>
      <c r="E41" s="20" t="s">
        <v>19</v>
      </c>
      <c r="F41" s="307">
        <v>0</v>
      </c>
      <c r="G41" s="41"/>
      <c r="H41" s="47"/>
    </row>
    <row r="42" s="2" customFormat="1" ht="16.8" customHeight="1">
      <c r="A42" s="41"/>
      <c r="B42" s="47"/>
      <c r="C42" s="306" t="s">
        <v>19</v>
      </c>
      <c r="D42" s="306" t="s">
        <v>1010</v>
      </c>
      <c r="E42" s="20" t="s">
        <v>19</v>
      </c>
      <c r="F42" s="307">
        <v>14.140000000000001</v>
      </c>
      <c r="G42" s="41"/>
      <c r="H42" s="47"/>
    </row>
    <row r="43" s="2" customFormat="1" ht="16.8" customHeight="1">
      <c r="A43" s="41"/>
      <c r="B43" s="47"/>
      <c r="C43" s="306" t="s">
        <v>19</v>
      </c>
      <c r="D43" s="306" t="s">
        <v>587</v>
      </c>
      <c r="E43" s="20" t="s">
        <v>19</v>
      </c>
      <c r="F43" s="307">
        <v>-4.5880000000000001</v>
      </c>
      <c r="G43" s="41"/>
      <c r="H43" s="47"/>
    </row>
    <row r="44" s="2" customFormat="1" ht="16.8" customHeight="1">
      <c r="A44" s="41"/>
      <c r="B44" s="47"/>
      <c r="C44" s="306" t="s">
        <v>106</v>
      </c>
      <c r="D44" s="306" t="s">
        <v>257</v>
      </c>
      <c r="E44" s="20" t="s">
        <v>19</v>
      </c>
      <c r="F44" s="307">
        <v>58.427</v>
      </c>
      <c r="G44" s="41"/>
      <c r="H44" s="47"/>
    </row>
    <row r="45" s="2" customFormat="1" ht="16.8" customHeight="1">
      <c r="A45" s="41"/>
      <c r="B45" s="47"/>
      <c r="C45" s="308" t="s">
        <v>1268</v>
      </c>
      <c r="D45" s="41"/>
      <c r="E45" s="41"/>
      <c r="F45" s="41"/>
      <c r="G45" s="41"/>
      <c r="H45" s="47"/>
    </row>
    <row r="46" s="2" customFormat="1" ht="16.8" customHeight="1">
      <c r="A46" s="41"/>
      <c r="B46" s="47"/>
      <c r="C46" s="306" t="s">
        <v>1003</v>
      </c>
      <c r="D46" s="306" t="s">
        <v>1270</v>
      </c>
      <c r="E46" s="20" t="s">
        <v>97</v>
      </c>
      <c r="F46" s="307">
        <v>58.427</v>
      </c>
      <c r="G46" s="41"/>
      <c r="H46" s="47"/>
    </row>
    <row r="47" s="2" customFormat="1" ht="16.8" customHeight="1">
      <c r="A47" s="41"/>
      <c r="B47" s="47"/>
      <c r="C47" s="306" t="s">
        <v>1105</v>
      </c>
      <c r="D47" s="306" t="s">
        <v>1106</v>
      </c>
      <c r="E47" s="20" t="s">
        <v>97</v>
      </c>
      <c r="F47" s="307">
        <v>105.033</v>
      </c>
      <c r="G47" s="41"/>
      <c r="H47" s="47"/>
    </row>
    <row r="48" s="2" customFormat="1">
      <c r="A48" s="41"/>
      <c r="B48" s="47"/>
      <c r="C48" s="306" t="s">
        <v>573</v>
      </c>
      <c r="D48" s="306" t="s">
        <v>1271</v>
      </c>
      <c r="E48" s="20" t="s">
        <v>97</v>
      </c>
      <c r="F48" s="307">
        <v>46.606000000000002</v>
      </c>
      <c r="G48" s="41"/>
      <c r="H48" s="47"/>
    </row>
    <row r="49" s="2" customFormat="1" ht="16.8" customHeight="1">
      <c r="A49" s="41"/>
      <c r="B49" s="47"/>
      <c r="C49" s="302" t="s">
        <v>95</v>
      </c>
      <c r="D49" s="303" t="s">
        <v>96</v>
      </c>
      <c r="E49" s="304" t="s">
        <v>97</v>
      </c>
      <c r="F49" s="305">
        <v>13.515000000000001</v>
      </c>
      <c r="G49" s="41"/>
      <c r="H49" s="47"/>
    </row>
    <row r="50" s="2" customFormat="1" ht="16.8" customHeight="1">
      <c r="A50" s="41"/>
      <c r="B50" s="47"/>
      <c r="C50" s="306" t="s">
        <v>19</v>
      </c>
      <c r="D50" s="306" t="s">
        <v>563</v>
      </c>
      <c r="E50" s="20" t="s">
        <v>19</v>
      </c>
      <c r="F50" s="307">
        <v>0</v>
      </c>
      <c r="G50" s="41"/>
      <c r="H50" s="47"/>
    </row>
    <row r="51" s="2" customFormat="1" ht="16.8" customHeight="1">
      <c r="A51" s="41"/>
      <c r="B51" s="47"/>
      <c r="C51" s="306" t="s">
        <v>19</v>
      </c>
      <c r="D51" s="306" t="s">
        <v>564</v>
      </c>
      <c r="E51" s="20" t="s">
        <v>19</v>
      </c>
      <c r="F51" s="307">
        <v>11.513999999999999</v>
      </c>
      <c r="G51" s="41"/>
      <c r="H51" s="47"/>
    </row>
    <row r="52" s="2" customFormat="1" ht="16.8" customHeight="1">
      <c r="A52" s="41"/>
      <c r="B52" s="47"/>
      <c r="C52" s="306" t="s">
        <v>19</v>
      </c>
      <c r="D52" s="306" t="s">
        <v>565</v>
      </c>
      <c r="E52" s="20" t="s">
        <v>19</v>
      </c>
      <c r="F52" s="307">
        <v>0</v>
      </c>
      <c r="G52" s="41"/>
      <c r="H52" s="47"/>
    </row>
    <row r="53" s="2" customFormat="1" ht="16.8" customHeight="1">
      <c r="A53" s="41"/>
      <c r="B53" s="47"/>
      <c r="C53" s="306" t="s">
        <v>19</v>
      </c>
      <c r="D53" s="306" t="s">
        <v>566</v>
      </c>
      <c r="E53" s="20" t="s">
        <v>19</v>
      </c>
      <c r="F53" s="307">
        <v>2.0009999999999999</v>
      </c>
      <c r="G53" s="41"/>
      <c r="H53" s="47"/>
    </row>
    <row r="54" s="2" customFormat="1" ht="16.8" customHeight="1">
      <c r="A54" s="41"/>
      <c r="B54" s="47"/>
      <c r="C54" s="306" t="s">
        <v>95</v>
      </c>
      <c r="D54" s="306" t="s">
        <v>257</v>
      </c>
      <c r="E54" s="20" t="s">
        <v>19</v>
      </c>
      <c r="F54" s="307">
        <v>13.515000000000001</v>
      </c>
      <c r="G54" s="41"/>
      <c r="H54" s="47"/>
    </row>
    <row r="55" s="2" customFormat="1" ht="16.8" customHeight="1">
      <c r="A55" s="41"/>
      <c r="B55" s="47"/>
      <c r="C55" s="308" t="s">
        <v>1268</v>
      </c>
      <c r="D55" s="41"/>
      <c r="E55" s="41"/>
      <c r="F55" s="41"/>
      <c r="G55" s="41"/>
      <c r="H55" s="47"/>
    </row>
    <row r="56" s="2" customFormat="1" ht="16.8" customHeight="1">
      <c r="A56" s="41"/>
      <c r="B56" s="47"/>
      <c r="C56" s="306" t="s">
        <v>559</v>
      </c>
      <c r="D56" s="306" t="s">
        <v>1272</v>
      </c>
      <c r="E56" s="20" t="s">
        <v>97</v>
      </c>
      <c r="F56" s="307">
        <v>13.515000000000001</v>
      </c>
      <c r="G56" s="41"/>
      <c r="H56" s="47"/>
    </row>
    <row r="57" s="2" customFormat="1" ht="16.8" customHeight="1">
      <c r="A57" s="41"/>
      <c r="B57" s="47"/>
      <c r="C57" s="306" t="s">
        <v>453</v>
      </c>
      <c r="D57" s="306" t="s">
        <v>1273</v>
      </c>
      <c r="E57" s="20" t="s">
        <v>97</v>
      </c>
      <c r="F57" s="307">
        <v>22.614999999999998</v>
      </c>
      <c r="G57" s="41"/>
      <c r="H57" s="47"/>
    </row>
    <row r="58" s="2" customFormat="1" ht="16.8" customHeight="1">
      <c r="A58" s="41"/>
      <c r="B58" s="47"/>
      <c r="C58" s="306" t="s">
        <v>720</v>
      </c>
      <c r="D58" s="306" t="s">
        <v>1274</v>
      </c>
      <c r="E58" s="20" t="s">
        <v>97</v>
      </c>
      <c r="F58" s="307">
        <v>13.515000000000001</v>
      </c>
      <c r="G58" s="41"/>
      <c r="H58" s="47"/>
    </row>
    <row r="59" s="2" customFormat="1" ht="16.8" customHeight="1">
      <c r="A59" s="41"/>
      <c r="B59" s="47"/>
      <c r="C59" s="306" t="s">
        <v>596</v>
      </c>
      <c r="D59" s="306" t="s">
        <v>1275</v>
      </c>
      <c r="E59" s="20" t="s">
        <v>97</v>
      </c>
      <c r="F59" s="307">
        <v>13.515000000000001</v>
      </c>
      <c r="G59" s="41"/>
      <c r="H59" s="47"/>
    </row>
    <row r="60" s="2" customFormat="1" ht="16.8" customHeight="1">
      <c r="A60" s="41"/>
      <c r="B60" s="47"/>
      <c r="C60" s="306" t="s">
        <v>611</v>
      </c>
      <c r="D60" s="306" t="s">
        <v>1276</v>
      </c>
      <c r="E60" s="20" t="s">
        <v>97</v>
      </c>
      <c r="F60" s="307">
        <v>69.221000000000004</v>
      </c>
      <c r="G60" s="41"/>
      <c r="H60" s="47"/>
    </row>
    <row r="61" s="2" customFormat="1" ht="16.8" customHeight="1">
      <c r="A61" s="41"/>
      <c r="B61" s="47"/>
      <c r="C61" s="302" t="s">
        <v>109</v>
      </c>
      <c r="D61" s="303" t="s">
        <v>110</v>
      </c>
      <c r="E61" s="304" t="s">
        <v>97</v>
      </c>
      <c r="F61" s="305">
        <v>29.763999999999999</v>
      </c>
      <c r="G61" s="41"/>
      <c r="H61" s="47"/>
    </row>
    <row r="62" s="2" customFormat="1" ht="16.8" customHeight="1">
      <c r="A62" s="41"/>
      <c r="B62" s="47"/>
      <c r="C62" s="306" t="s">
        <v>19</v>
      </c>
      <c r="D62" s="306" t="s">
        <v>577</v>
      </c>
      <c r="E62" s="20" t="s">
        <v>19</v>
      </c>
      <c r="F62" s="307">
        <v>0</v>
      </c>
      <c r="G62" s="41"/>
      <c r="H62" s="47"/>
    </row>
    <row r="63" s="2" customFormat="1" ht="16.8" customHeight="1">
      <c r="A63" s="41"/>
      <c r="B63" s="47"/>
      <c r="C63" s="306" t="s">
        <v>19</v>
      </c>
      <c r="D63" s="306" t="s">
        <v>578</v>
      </c>
      <c r="E63" s="20" t="s">
        <v>19</v>
      </c>
      <c r="F63" s="307">
        <v>10.101000000000001</v>
      </c>
      <c r="G63" s="41"/>
      <c r="H63" s="47"/>
    </row>
    <row r="64" s="2" customFormat="1" ht="16.8" customHeight="1">
      <c r="A64" s="41"/>
      <c r="B64" s="47"/>
      <c r="C64" s="306" t="s">
        <v>19</v>
      </c>
      <c r="D64" s="306" t="s">
        <v>423</v>
      </c>
      <c r="E64" s="20" t="s">
        <v>19</v>
      </c>
      <c r="F64" s="307">
        <v>0</v>
      </c>
      <c r="G64" s="41"/>
      <c r="H64" s="47"/>
    </row>
    <row r="65" s="2" customFormat="1" ht="16.8" customHeight="1">
      <c r="A65" s="41"/>
      <c r="B65" s="47"/>
      <c r="C65" s="306" t="s">
        <v>19</v>
      </c>
      <c r="D65" s="306" t="s">
        <v>579</v>
      </c>
      <c r="E65" s="20" t="s">
        <v>19</v>
      </c>
      <c r="F65" s="307">
        <v>18.648</v>
      </c>
      <c r="G65" s="41"/>
      <c r="H65" s="47"/>
    </row>
    <row r="66" s="2" customFormat="1" ht="16.8" customHeight="1">
      <c r="A66" s="41"/>
      <c r="B66" s="47"/>
      <c r="C66" s="306" t="s">
        <v>19</v>
      </c>
      <c r="D66" s="306" t="s">
        <v>580</v>
      </c>
      <c r="E66" s="20" t="s">
        <v>19</v>
      </c>
      <c r="F66" s="307">
        <v>-3.2090000000000001</v>
      </c>
      <c r="G66" s="41"/>
      <c r="H66" s="47"/>
    </row>
    <row r="67" s="2" customFormat="1" ht="16.8" customHeight="1">
      <c r="A67" s="41"/>
      <c r="B67" s="47"/>
      <c r="C67" s="306" t="s">
        <v>19</v>
      </c>
      <c r="D67" s="306" t="s">
        <v>581</v>
      </c>
      <c r="E67" s="20" t="s">
        <v>19</v>
      </c>
      <c r="F67" s="307">
        <v>-0.375</v>
      </c>
      <c r="G67" s="41"/>
      <c r="H67" s="47"/>
    </row>
    <row r="68" s="2" customFormat="1" ht="16.8" customHeight="1">
      <c r="A68" s="41"/>
      <c r="B68" s="47"/>
      <c r="C68" s="306" t="s">
        <v>19</v>
      </c>
      <c r="D68" s="306" t="s">
        <v>582</v>
      </c>
      <c r="E68" s="20" t="s">
        <v>19</v>
      </c>
      <c r="F68" s="307">
        <v>0</v>
      </c>
      <c r="G68" s="41"/>
      <c r="H68" s="47"/>
    </row>
    <row r="69" s="2" customFormat="1" ht="16.8" customHeight="1">
      <c r="A69" s="41"/>
      <c r="B69" s="47"/>
      <c r="C69" s="306" t="s">
        <v>19</v>
      </c>
      <c r="D69" s="306" t="s">
        <v>583</v>
      </c>
      <c r="E69" s="20" t="s">
        <v>19</v>
      </c>
      <c r="F69" s="307">
        <v>13.901999999999999</v>
      </c>
      <c r="G69" s="41"/>
      <c r="H69" s="47"/>
    </row>
    <row r="70" s="2" customFormat="1" ht="16.8" customHeight="1">
      <c r="A70" s="41"/>
      <c r="B70" s="47"/>
      <c r="C70" s="306" t="s">
        <v>19</v>
      </c>
      <c r="D70" s="306" t="s">
        <v>581</v>
      </c>
      <c r="E70" s="20" t="s">
        <v>19</v>
      </c>
      <c r="F70" s="307">
        <v>-0.375</v>
      </c>
      <c r="G70" s="41"/>
      <c r="H70" s="47"/>
    </row>
    <row r="71" s="2" customFormat="1" ht="16.8" customHeight="1">
      <c r="A71" s="41"/>
      <c r="B71" s="47"/>
      <c r="C71" s="306" t="s">
        <v>19</v>
      </c>
      <c r="D71" s="306" t="s">
        <v>426</v>
      </c>
      <c r="E71" s="20" t="s">
        <v>19</v>
      </c>
      <c r="F71" s="307">
        <v>0</v>
      </c>
      <c r="G71" s="41"/>
      <c r="H71" s="47"/>
    </row>
    <row r="72" s="2" customFormat="1" ht="16.8" customHeight="1">
      <c r="A72" s="41"/>
      <c r="B72" s="47"/>
      <c r="C72" s="306" t="s">
        <v>19</v>
      </c>
      <c r="D72" s="306" t="s">
        <v>584</v>
      </c>
      <c r="E72" s="20" t="s">
        <v>19</v>
      </c>
      <c r="F72" s="307">
        <v>11.311999999999999</v>
      </c>
      <c r="G72" s="41"/>
      <c r="H72" s="47"/>
    </row>
    <row r="73" s="2" customFormat="1" ht="16.8" customHeight="1">
      <c r="A73" s="41"/>
      <c r="B73" s="47"/>
      <c r="C73" s="306" t="s">
        <v>19</v>
      </c>
      <c r="D73" s="306" t="s">
        <v>585</v>
      </c>
      <c r="E73" s="20" t="s">
        <v>19</v>
      </c>
      <c r="F73" s="307">
        <v>0</v>
      </c>
      <c r="G73" s="41"/>
      <c r="H73" s="47"/>
    </row>
    <row r="74" s="2" customFormat="1" ht="16.8" customHeight="1">
      <c r="A74" s="41"/>
      <c r="B74" s="47"/>
      <c r="C74" s="306" t="s">
        <v>19</v>
      </c>
      <c r="D74" s="306" t="s">
        <v>583</v>
      </c>
      <c r="E74" s="20" t="s">
        <v>19</v>
      </c>
      <c r="F74" s="307">
        <v>13.901999999999999</v>
      </c>
      <c r="G74" s="41"/>
      <c r="H74" s="47"/>
    </row>
    <row r="75" s="2" customFormat="1" ht="16.8" customHeight="1">
      <c r="A75" s="41"/>
      <c r="B75" s="47"/>
      <c r="C75" s="306" t="s">
        <v>19</v>
      </c>
      <c r="D75" s="306" t="s">
        <v>581</v>
      </c>
      <c r="E75" s="20" t="s">
        <v>19</v>
      </c>
      <c r="F75" s="307">
        <v>-0.375</v>
      </c>
      <c r="G75" s="41"/>
      <c r="H75" s="47"/>
    </row>
    <row r="76" s="2" customFormat="1" ht="16.8" customHeight="1">
      <c r="A76" s="41"/>
      <c r="B76" s="47"/>
      <c r="C76" s="306" t="s">
        <v>19</v>
      </c>
      <c r="D76" s="306" t="s">
        <v>428</v>
      </c>
      <c r="E76" s="20" t="s">
        <v>19</v>
      </c>
      <c r="F76" s="307">
        <v>0</v>
      </c>
      <c r="G76" s="41"/>
      <c r="H76" s="47"/>
    </row>
    <row r="77" s="2" customFormat="1" ht="16.8" customHeight="1">
      <c r="A77" s="41"/>
      <c r="B77" s="47"/>
      <c r="C77" s="306" t="s">
        <v>19</v>
      </c>
      <c r="D77" s="306" t="s">
        <v>584</v>
      </c>
      <c r="E77" s="20" t="s">
        <v>19</v>
      </c>
      <c r="F77" s="307">
        <v>11.311999999999999</v>
      </c>
      <c r="G77" s="41"/>
      <c r="H77" s="47"/>
    </row>
    <row r="78" s="2" customFormat="1" ht="16.8" customHeight="1">
      <c r="A78" s="41"/>
      <c r="B78" s="47"/>
      <c r="C78" s="306" t="s">
        <v>19</v>
      </c>
      <c r="D78" s="306" t="s">
        <v>429</v>
      </c>
      <c r="E78" s="20" t="s">
        <v>19</v>
      </c>
      <c r="F78" s="307">
        <v>0</v>
      </c>
      <c r="G78" s="41"/>
      <c r="H78" s="47"/>
    </row>
    <row r="79" s="2" customFormat="1" ht="16.8" customHeight="1">
      <c r="A79" s="41"/>
      <c r="B79" s="47"/>
      <c r="C79" s="306" t="s">
        <v>19</v>
      </c>
      <c r="D79" s="306" t="s">
        <v>586</v>
      </c>
      <c r="E79" s="20" t="s">
        <v>19</v>
      </c>
      <c r="F79" s="307">
        <v>18.311</v>
      </c>
      <c r="G79" s="41"/>
      <c r="H79" s="47"/>
    </row>
    <row r="80" s="2" customFormat="1" ht="16.8" customHeight="1">
      <c r="A80" s="41"/>
      <c r="B80" s="47"/>
      <c r="C80" s="306" t="s">
        <v>19</v>
      </c>
      <c r="D80" s="306" t="s">
        <v>587</v>
      </c>
      <c r="E80" s="20" t="s">
        <v>19</v>
      </c>
      <c r="F80" s="307">
        <v>-4.5880000000000001</v>
      </c>
      <c r="G80" s="41"/>
      <c r="H80" s="47"/>
    </row>
    <row r="81" s="2" customFormat="1" ht="16.8" customHeight="1">
      <c r="A81" s="41"/>
      <c r="B81" s="47"/>
      <c r="C81" s="306" t="s">
        <v>19</v>
      </c>
      <c r="D81" s="306" t="s">
        <v>581</v>
      </c>
      <c r="E81" s="20" t="s">
        <v>19</v>
      </c>
      <c r="F81" s="307">
        <v>-0.375</v>
      </c>
      <c r="G81" s="41"/>
      <c r="H81" s="47"/>
    </row>
    <row r="82" s="2" customFormat="1" ht="16.8" customHeight="1">
      <c r="A82" s="41"/>
      <c r="B82" s="47"/>
      <c r="C82" s="306" t="s">
        <v>19</v>
      </c>
      <c r="D82" s="306" t="s">
        <v>588</v>
      </c>
      <c r="E82" s="20" t="s">
        <v>19</v>
      </c>
      <c r="F82" s="307">
        <v>0</v>
      </c>
      <c r="G82" s="41"/>
      <c r="H82" s="47"/>
    </row>
    <row r="83" s="2" customFormat="1" ht="16.8" customHeight="1">
      <c r="A83" s="41"/>
      <c r="B83" s="47"/>
      <c r="C83" s="306" t="s">
        <v>19</v>
      </c>
      <c r="D83" s="306" t="s">
        <v>589</v>
      </c>
      <c r="E83" s="20" t="s">
        <v>19</v>
      </c>
      <c r="F83" s="307">
        <v>-58.427</v>
      </c>
      <c r="G83" s="41"/>
      <c r="H83" s="47"/>
    </row>
    <row r="84" s="2" customFormat="1" ht="16.8" customHeight="1">
      <c r="A84" s="41"/>
      <c r="B84" s="47"/>
      <c r="C84" s="306" t="s">
        <v>109</v>
      </c>
      <c r="D84" s="306" t="s">
        <v>257</v>
      </c>
      <c r="E84" s="20" t="s">
        <v>19</v>
      </c>
      <c r="F84" s="307">
        <v>29.763999999999999</v>
      </c>
      <c r="G84" s="41"/>
      <c r="H84" s="47"/>
    </row>
    <row r="85" s="2" customFormat="1" ht="16.8" customHeight="1">
      <c r="A85" s="41"/>
      <c r="B85" s="47"/>
      <c r="C85" s="308" t="s">
        <v>1268</v>
      </c>
      <c r="D85" s="41"/>
      <c r="E85" s="41"/>
      <c r="F85" s="41"/>
      <c r="G85" s="41"/>
      <c r="H85" s="47"/>
    </row>
    <row r="86" s="2" customFormat="1">
      <c r="A86" s="41"/>
      <c r="B86" s="47"/>
      <c r="C86" s="306" t="s">
        <v>573</v>
      </c>
      <c r="D86" s="306" t="s">
        <v>1271</v>
      </c>
      <c r="E86" s="20" t="s">
        <v>97</v>
      </c>
      <c r="F86" s="307">
        <v>46.606000000000002</v>
      </c>
      <c r="G86" s="41"/>
      <c r="H86" s="47"/>
    </row>
    <row r="87" s="2" customFormat="1" ht="16.8" customHeight="1">
      <c r="A87" s="41"/>
      <c r="B87" s="47"/>
      <c r="C87" s="306" t="s">
        <v>1105</v>
      </c>
      <c r="D87" s="306" t="s">
        <v>1106</v>
      </c>
      <c r="E87" s="20" t="s">
        <v>97</v>
      </c>
      <c r="F87" s="307">
        <v>105.033</v>
      </c>
      <c r="G87" s="41"/>
      <c r="H87" s="47"/>
    </row>
    <row r="88" s="2" customFormat="1" ht="16.8" customHeight="1">
      <c r="A88" s="41"/>
      <c r="B88" s="47"/>
      <c r="C88" s="306" t="s">
        <v>611</v>
      </c>
      <c r="D88" s="306" t="s">
        <v>1276</v>
      </c>
      <c r="E88" s="20" t="s">
        <v>97</v>
      </c>
      <c r="F88" s="307">
        <v>69.221000000000004</v>
      </c>
      <c r="G88" s="41"/>
      <c r="H88" s="47"/>
    </row>
    <row r="89" s="2" customFormat="1" ht="16.8" customHeight="1">
      <c r="A89" s="41"/>
      <c r="B89" s="47"/>
      <c r="C89" s="302" t="s">
        <v>195</v>
      </c>
      <c r="D89" s="303" t="s">
        <v>196</v>
      </c>
      <c r="E89" s="304" t="s">
        <v>97</v>
      </c>
      <c r="F89" s="305">
        <v>16.841999999999999</v>
      </c>
      <c r="G89" s="41"/>
      <c r="H89" s="47"/>
    </row>
    <row r="90" s="2" customFormat="1" ht="16.8" customHeight="1">
      <c r="A90" s="41"/>
      <c r="B90" s="47"/>
      <c r="C90" s="306" t="s">
        <v>19</v>
      </c>
      <c r="D90" s="306" t="s">
        <v>590</v>
      </c>
      <c r="E90" s="20" t="s">
        <v>19</v>
      </c>
      <c r="F90" s="307">
        <v>0</v>
      </c>
      <c r="G90" s="41"/>
      <c r="H90" s="47"/>
    </row>
    <row r="91" s="2" customFormat="1" ht="16.8" customHeight="1">
      <c r="A91" s="41"/>
      <c r="B91" s="47"/>
      <c r="C91" s="306" t="s">
        <v>19</v>
      </c>
      <c r="D91" s="306" t="s">
        <v>591</v>
      </c>
      <c r="E91" s="20" t="s">
        <v>19</v>
      </c>
      <c r="F91" s="307">
        <v>4.2999999999999998</v>
      </c>
      <c r="G91" s="41"/>
      <c r="H91" s="47"/>
    </row>
    <row r="92" s="2" customFormat="1" ht="16.8" customHeight="1">
      <c r="A92" s="41"/>
      <c r="B92" s="47"/>
      <c r="C92" s="306" t="s">
        <v>19</v>
      </c>
      <c r="D92" s="306" t="s">
        <v>592</v>
      </c>
      <c r="E92" s="20" t="s">
        <v>19</v>
      </c>
      <c r="F92" s="307">
        <v>2.5419999999999998</v>
      </c>
      <c r="G92" s="41"/>
      <c r="H92" s="47"/>
    </row>
    <row r="93" s="2" customFormat="1" ht="16.8" customHeight="1">
      <c r="A93" s="41"/>
      <c r="B93" s="47"/>
      <c r="C93" s="306" t="s">
        <v>19</v>
      </c>
      <c r="D93" s="306" t="s">
        <v>593</v>
      </c>
      <c r="E93" s="20" t="s">
        <v>19</v>
      </c>
      <c r="F93" s="307">
        <v>0</v>
      </c>
      <c r="G93" s="41"/>
      <c r="H93" s="47"/>
    </row>
    <row r="94" s="2" customFormat="1" ht="16.8" customHeight="1">
      <c r="A94" s="41"/>
      <c r="B94" s="47"/>
      <c r="C94" s="306" t="s">
        <v>19</v>
      </c>
      <c r="D94" s="306" t="s">
        <v>594</v>
      </c>
      <c r="E94" s="20" t="s">
        <v>19</v>
      </c>
      <c r="F94" s="307">
        <v>10</v>
      </c>
      <c r="G94" s="41"/>
      <c r="H94" s="47"/>
    </row>
    <row r="95" s="2" customFormat="1" ht="16.8" customHeight="1">
      <c r="A95" s="41"/>
      <c r="B95" s="47"/>
      <c r="C95" s="306" t="s">
        <v>195</v>
      </c>
      <c r="D95" s="306" t="s">
        <v>257</v>
      </c>
      <c r="E95" s="20" t="s">
        <v>19</v>
      </c>
      <c r="F95" s="307">
        <v>16.841999999999999</v>
      </c>
      <c r="G95" s="41"/>
      <c r="H95" s="47"/>
    </row>
    <row r="96" s="2" customFormat="1" ht="16.8" customHeight="1">
      <c r="A96" s="41"/>
      <c r="B96" s="47"/>
      <c r="C96" s="308" t="s">
        <v>1268</v>
      </c>
      <c r="D96" s="41"/>
      <c r="E96" s="41"/>
      <c r="F96" s="41"/>
      <c r="G96" s="41"/>
      <c r="H96" s="47"/>
    </row>
    <row r="97" s="2" customFormat="1">
      <c r="A97" s="41"/>
      <c r="B97" s="47"/>
      <c r="C97" s="306" t="s">
        <v>573</v>
      </c>
      <c r="D97" s="306" t="s">
        <v>1271</v>
      </c>
      <c r="E97" s="20" t="s">
        <v>97</v>
      </c>
      <c r="F97" s="307">
        <v>46.606000000000002</v>
      </c>
      <c r="G97" s="41"/>
      <c r="H97" s="47"/>
    </row>
    <row r="98" s="2" customFormat="1" ht="16.8" customHeight="1">
      <c r="A98" s="41"/>
      <c r="B98" s="47"/>
      <c r="C98" s="306" t="s">
        <v>442</v>
      </c>
      <c r="D98" s="306" t="s">
        <v>1277</v>
      </c>
      <c r="E98" s="20" t="s">
        <v>97</v>
      </c>
      <c r="F98" s="307">
        <v>16.841999999999999</v>
      </c>
      <c r="G98" s="41"/>
      <c r="H98" s="47"/>
    </row>
    <row r="99" s="2" customFormat="1" ht="16.8" customHeight="1">
      <c r="A99" s="41"/>
      <c r="B99" s="47"/>
      <c r="C99" s="306" t="s">
        <v>1105</v>
      </c>
      <c r="D99" s="306" t="s">
        <v>1106</v>
      </c>
      <c r="E99" s="20" t="s">
        <v>97</v>
      </c>
      <c r="F99" s="307">
        <v>105.033</v>
      </c>
      <c r="G99" s="41"/>
      <c r="H99" s="47"/>
    </row>
    <row r="100" s="2" customFormat="1" ht="16.8" customHeight="1">
      <c r="A100" s="41"/>
      <c r="B100" s="47"/>
      <c r="C100" s="306" t="s">
        <v>611</v>
      </c>
      <c r="D100" s="306" t="s">
        <v>1276</v>
      </c>
      <c r="E100" s="20" t="s">
        <v>97</v>
      </c>
      <c r="F100" s="307">
        <v>69.221000000000004</v>
      </c>
      <c r="G100" s="41"/>
      <c r="H100" s="47"/>
    </row>
    <row r="101" s="2" customFormat="1" ht="16.8" customHeight="1">
      <c r="A101" s="41"/>
      <c r="B101" s="47"/>
      <c r="C101" s="302" t="s">
        <v>151</v>
      </c>
      <c r="D101" s="303" t="s">
        <v>152</v>
      </c>
      <c r="E101" s="304" t="s">
        <v>97</v>
      </c>
      <c r="F101" s="305">
        <v>8.1799999999999997</v>
      </c>
      <c r="G101" s="41"/>
      <c r="H101" s="47"/>
    </row>
    <row r="102" s="2" customFormat="1" ht="16.8" customHeight="1">
      <c r="A102" s="41"/>
      <c r="B102" s="47"/>
      <c r="C102" s="306" t="s">
        <v>19</v>
      </c>
      <c r="D102" s="306" t="s">
        <v>254</v>
      </c>
      <c r="E102" s="20" t="s">
        <v>19</v>
      </c>
      <c r="F102" s="307">
        <v>0</v>
      </c>
      <c r="G102" s="41"/>
      <c r="H102" s="47"/>
    </row>
    <row r="103" s="2" customFormat="1" ht="16.8" customHeight="1">
      <c r="A103" s="41"/>
      <c r="B103" s="47"/>
      <c r="C103" s="306" t="s">
        <v>19</v>
      </c>
      <c r="D103" s="306" t="s">
        <v>255</v>
      </c>
      <c r="E103" s="20" t="s">
        <v>19</v>
      </c>
      <c r="F103" s="307">
        <v>3.3799999999999999</v>
      </c>
      <c r="G103" s="41"/>
      <c r="H103" s="47"/>
    </row>
    <row r="104" s="2" customFormat="1" ht="16.8" customHeight="1">
      <c r="A104" s="41"/>
      <c r="B104" s="47"/>
      <c r="C104" s="306" t="s">
        <v>19</v>
      </c>
      <c r="D104" s="306" t="s">
        <v>256</v>
      </c>
      <c r="E104" s="20" t="s">
        <v>19</v>
      </c>
      <c r="F104" s="307">
        <v>4.7999999999999998</v>
      </c>
      <c r="G104" s="41"/>
      <c r="H104" s="47"/>
    </row>
    <row r="105" s="2" customFormat="1" ht="16.8" customHeight="1">
      <c r="A105" s="41"/>
      <c r="B105" s="47"/>
      <c r="C105" s="306" t="s">
        <v>151</v>
      </c>
      <c r="D105" s="306" t="s">
        <v>257</v>
      </c>
      <c r="E105" s="20" t="s">
        <v>19</v>
      </c>
      <c r="F105" s="307">
        <v>8.1799999999999997</v>
      </c>
      <c r="G105" s="41"/>
      <c r="H105" s="47"/>
    </row>
    <row r="106" s="2" customFormat="1" ht="16.8" customHeight="1">
      <c r="A106" s="41"/>
      <c r="B106" s="47"/>
      <c r="C106" s="308" t="s">
        <v>1268</v>
      </c>
      <c r="D106" s="41"/>
      <c r="E106" s="41"/>
      <c r="F106" s="41"/>
      <c r="G106" s="41"/>
      <c r="H106" s="47"/>
    </row>
    <row r="107" s="2" customFormat="1" ht="16.8" customHeight="1">
      <c r="A107" s="41"/>
      <c r="B107" s="47"/>
      <c r="C107" s="306" t="s">
        <v>246</v>
      </c>
      <c r="D107" s="306" t="s">
        <v>1278</v>
      </c>
      <c r="E107" s="20" t="s">
        <v>97</v>
      </c>
      <c r="F107" s="307">
        <v>8.1799999999999997</v>
      </c>
      <c r="G107" s="41"/>
      <c r="H107" s="47"/>
    </row>
    <row r="108" s="2" customFormat="1" ht="16.8" customHeight="1">
      <c r="A108" s="41"/>
      <c r="B108" s="47"/>
      <c r="C108" s="306" t="s">
        <v>390</v>
      </c>
      <c r="D108" s="306" t="s">
        <v>1279</v>
      </c>
      <c r="E108" s="20" t="s">
        <v>97</v>
      </c>
      <c r="F108" s="307">
        <v>8.1799999999999997</v>
      </c>
      <c r="G108" s="41"/>
      <c r="H108" s="47"/>
    </row>
    <row r="109" s="2" customFormat="1">
      <c r="A109" s="41"/>
      <c r="B109" s="47"/>
      <c r="C109" s="306" t="s">
        <v>606</v>
      </c>
      <c r="D109" s="306" t="s">
        <v>1280</v>
      </c>
      <c r="E109" s="20" t="s">
        <v>97</v>
      </c>
      <c r="F109" s="307">
        <v>8.1799999999999997</v>
      </c>
      <c r="G109" s="41"/>
      <c r="H109" s="47"/>
    </row>
    <row r="110" s="2" customFormat="1" ht="16.8" customHeight="1">
      <c r="A110" s="41"/>
      <c r="B110" s="47"/>
      <c r="C110" s="302" t="s">
        <v>142</v>
      </c>
      <c r="D110" s="303" t="s">
        <v>143</v>
      </c>
      <c r="E110" s="304" t="s">
        <v>97</v>
      </c>
      <c r="F110" s="305">
        <v>34.887</v>
      </c>
      <c r="G110" s="41"/>
      <c r="H110" s="47"/>
    </row>
    <row r="111" s="2" customFormat="1" ht="16.8" customHeight="1">
      <c r="A111" s="41"/>
      <c r="B111" s="47"/>
      <c r="C111" s="306" t="s">
        <v>19</v>
      </c>
      <c r="D111" s="306" t="s">
        <v>782</v>
      </c>
      <c r="E111" s="20" t="s">
        <v>19</v>
      </c>
      <c r="F111" s="307">
        <v>25.462</v>
      </c>
      <c r="G111" s="41"/>
      <c r="H111" s="47"/>
    </row>
    <row r="112" s="2" customFormat="1" ht="16.8" customHeight="1">
      <c r="A112" s="41"/>
      <c r="B112" s="47"/>
      <c r="C112" s="306" t="s">
        <v>19</v>
      </c>
      <c r="D112" s="306" t="s">
        <v>783</v>
      </c>
      <c r="E112" s="20" t="s">
        <v>19</v>
      </c>
      <c r="F112" s="307">
        <v>9.4250000000000007</v>
      </c>
      <c r="G112" s="41"/>
      <c r="H112" s="47"/>
    </row>
    <row r="113" s="2" customFormat="1" ht="16.8" customHeight="1">
      <c r="A113" s="41"/>
      <c r="B113" s="47"/>
      <c r="C113" s="306" t="s">
        <v>142</v>
      </c>
      <c r="D113" s="306" t="s">
        <v>257</v>
      </c>
      <c r="E113" s="20" t="s">
        <v>19</v>
      </c>
      <c r="F113" s="307">
        <v>34.887</v>
      </c>
      <c r="G113" s="41"/>
      <c r="H113" s="47"/>
    </row>
    <row r="114" s="2" customFormat="1" ht="16.8" customHeight="1">
      <c r="A114" s="41"/>
      <c r="B114" s="47"/>
      <c r="C114" s="308" t="s">
        <v>1268</v>
      </c>
      <c r="D114" s="41"/>
      <c r="E114" s="41"/>
      <c r="F114" s="41"/>
      <c r="G114" s="41"/>
      <c r="H114" s="47"/>
    </row>
    <row r="115" s="2" customFormat="1">
      <c r="A115" s="41"/>
      <c r="B115" s="47"/>
      <c r="C115" s="306" t="s">
        <v>778</v>
      </c>
      <c r="D115" s="306" t="s">
        <v>1281</v>
      </c>
      <c r="E115" s="20" t="s">
        <v>97</v>
      </c>
      <c r="F115" s="307">
        <v>34.887</v>
      </c>
      <c r="G115" s="41"/>
      <c r="H115" s="47"/>
    </row>
    <row r="116" s="2" customFormat="1">
      <c r="A116" s="41"/>
      <c r="B116" s="47"/>
      <c r="C116" s="306" t="s">
        <v>785</v>
      </c>
      <c r="D116" s="306" t="s">
        <v>1282</v>
      </c>
      <c r="E116" s="20" t="s">
        <v>97</v>
      </c>
      <c r="F116" s="307">
        <v>34.887</v>
      </c>
      <c r="G116" s="41"/>
      <c r="H116" s="47"/>
    </row>
    <row r="117" s="2" customFormat="1" ht="16.8" customHeight="1">
      <c r="A117" s="41"/>
      <c r="B117" s="47"/>
      <c r="C117" s="306" t="s">
        <v>1042</v>
      </c>
      <c r="D117" s="306" t="s">
        <v>1283</v>
      </c>
      <c r="E117" s="20" t="s">
        <v>97</v>
      </c>
      <c r="F117" s="307">
        <v>34.887</v>
      </c>
      <c r="G117" s="41"/>
      <c r="H117" s="47"/>
    </row>
    <row r="118" s="2" customFormat="1">
      <c r="A118" s="41"/>
      <c r="B118" s="47"/>
      <c r="C118" s="306" t="s">
        <v>1047</v>
      </c>
      <c r="D118" s="306" t="s">
        <v>1284</v>
      </c>
      <c r="E118" s="20" t="s">
        <v>97</v>
      </c>
      <c r="F118" s="307">
        <v>34.887</v>
      </c>
      <c r="G118" s="41"/>
      <c r="H118" s="47"/>
    </row>
    <row r="119" s="2" customFormat="1" ht="16.8" customHeight="1">
      <c r="A119" s="41"/>
      <c r="B119" s="47"/>
      <c r="C119" s="306" t="s">
        <v>1052</v>
      </c>
      <c r="D119" s="306" t="s">
        <v>1285</v>
      </c>
      <c r="E119" s="20" t="s">
        <v>97</v>
      </c>
      <c r="F119" s="307">
        <v>34.887</v>
      </c>
      <c r="G119" s="41"/>
      <c r="H119" s="47"/>
    </row>
    <row r="120" s="2" customFormat="1" ht="16.8" customHeight="1">
      <c r="A120" s="41"/>
      <c r="B120" s="47"/>
      <c r="C120" s="302" t="s">
        <v>164</v>
      </c>
      <c r="D120" s="303" t="s">
        <v>165</v>
      </c>
      <c r="E120" s="304" t="s">
        <v>97</v>
      </c>
      <c r="F120" s="305">
        <v>123.74</v>
      </c>
      <c r="G120" s="41"/>
      <c r="H120" s="47"/>
    </row>
    <row r="121" s="2" customFormat="1" ht="16.8" customHeight="1">
      <c r="A121" s="41"/>
      <c r="B121" s="47"/>
      <c r="C121" s="306" t="s">
        <v>19</v>
      </c>
      <c r="D121" s="306" t="s">
        <v>382</v>
      </c>
      <c r="E121" s="20" t="s">
        <v>19</v>
      </c>
      <c r="F121" s="307">
        <v>35.740000000000002</v>
      </c>
      <c r="G121" s="41"/>
      <c r="H121" s="47"/>
    </row>
    <row r="122" s="2" customFormat="1" ht="16.8" customHeight="1">
      <c r="A122" s="41"/>
      <c r="B122" s="47"/>
      <c r="C122" s="306" t="s">
        <v>19</v>
      </c>
      <c r="D122" s="306" t="s">
        <v>383</v>
      </c>
      <c r="E122" s="20" t="s">
        <v>19</v>
      </c>
      <c r="F122" s="307">
        <v>88</v>
      </c>
      <c r="G122" s="41"/>
      <c r="H122" s="47"/>
    </row>
    <row r="123" s="2" customFormat="1" ht="16.8" customHeight="1">
      <c r="A123" s="41"/>
      <c r="B123" s="47"/>
      <c r="C123" s="306" t="s">
        <v>164</v>
      </c>
      <c r="D123" s="306" t="s">
        <v>257</v>
      </c>
      <c r="E123" s="20" t="s">
        <v>19</v>
      </c>
      <c r="F123" s="307">
        <v>123.74</v>
      </c>
      <c r="G123" s="41"/>
      <c r="H123" s="47"/>
    </row>
    <row r="124" s="2" customFormat="1" ht="16.8" customHeight="1">
      <c r="A124" s="41"/>
      <c r="B124" s="47"/>
      <c r="C124" s="308" t="s">
        <v>1268</v>
      </c>
      <c r="D124" s="41"/>
      <c r="E124" s="41"/>
      <c r="F124" s="41"/>
      <c r="G124" s="41"/>
      <c r="H124" s="47"/>
    </row>
    <row r="125" s="2" customFormat="1" ht="16.8" customHeight="1">
      <c r="A125" s="41"/>
      <c r="B125" s="47"/>
      <c r="C125" s="306" t="s">
        <v>378</v>
      </c>
      <c r="D125" s="306" t="s">
        <v>1286</v>
      </c>
      <c r="E125" s="20" t="s">
        <v>97</v>
      </c>
      <c r="F125" s="307">
        <v>123.74</v>
      </c>
      <c r="G125" s="41"/>
      <c r="H125" s="47"/>
    </row>
    <row r="126" s="2" customFormat="1" ht="16.8" customHeight="1">
      <c r="A126" s="41"/>
      <c r="B126" s="47"/>
      <c r="C126" s="306" t="s">
        <v>384</v>
      </c>
      <c r="D126" s="306" t="s">
        <v>385</v>
      </c>
      <c r="E126" s="20" t="s">
        <v>97</v>
      </c>
      <c r="F126" s="307">
        <v>146.56999999999999</v>
      </c>
      <c r="G126" s="41"/>
      <c r="H126" s="47"/>
    </row>
    <row r="127" s="2" customFormat="1" ht="16.8" customHeight="1">
      <c r="A127" s="41"/>
      <c r="B127" s="47"/>
      <c r="C127" s="302" t="s">
        <v>99</v>
      </c>
      <c r="D127" s="303" t="s">
        <v>100</v>
      </c>
      <c r="E127" s="304" t="s">
        <v>97</v>
      </c>
      <c r="F127" s="305">
        <v>22.614999999999998</v>
      </c>
      <c r="G127" s="41"/>
      <c r="H127" s="47"/>
    </row>
    <row r="128" s="2" customFormat="1" ht="16.8" customHeight="1">
      <c r="A128" s="41"/>
      <c r="B128" s="47"/>
      <c r="C128" s="306" t="s">
        <v>19</v>
      </c>
      <c r="D128" s="306" t="s">
        <v>563</v>
      </c>
      <c r="E128" s="20" t="s">
        <v>19</v>
      </c>
      <c r="F128" s="307">
        <v>0</v>
      </c>
      <c r="G128" s="41"/>
      <c r="H128" s="47"/>
    </row>
    <row r="129" s="2" customFormat="1" ht="16.8" customHeight="1">
      <c r="A129" s="41"/>
      <c r="B129" s="47"/>
      <c r="C129" s="306" t="s">
        <v>19</v>
      </c>
      <c r="D129" s="306" t="s">
        <v>564</v>
      </c>
      <c r="E129" s="20" t="s">
        <v>19</v>
      </c>
      <c r="F129" s="307">
        <v>11.513999999999999</v>
      </c>
      <c r="G129" s="41"/>
      <c r="H129" s="47"/>
    </row>
    <row r="130" s="2" customFormat="1" ht="16.8" customHeight="1">
      <c r="A130" s="41"/>
      <c r="B130" s="47"/>
      <c r="C130" s="306" t="s">
        <v>19</v>
      </c>
      <c r="D130" s="306" t="s">
        <v>565</v>
      </c>
      <c r="E130" s="20" t="s">
        <v>19</v>
      </c>
      <c r="F130" s="307">
        <v>0</v>
      </c>
      <c r="G130" s="41"/>
      <c r="H130" s="47"/>
    </row>
    <row r="131" s="2" customFormat="1" ht="16.8" customHeight="1">
      <c r="A131" s="41"/>
      <c r="B131" s="47"/>
      <c r="C131" s="306" t="s">
        <v>19</v>
      </c>
      <c r="D131" s="306" t="s">
        <v>566</v>
      </c>
      <c r="E131" s="20" t="s">
        <v>19</v>
      </c>
      <c r="F131" s="307">
        <v>2.0009999999999999</v>
      </c>
      <c r="G131" s="41"/>
      <c r="H131" s="47"/>
    </row>
    <row r="132" s="2" customFormat="1" ht="16.8" customHeight="1">
      <c r="A132" s="41"/>
      <c r="B132" s="47"/>
      <c r="C132" s="306" t="s">
        <v>19</v>
      </c>
      <c r="D132" s="306" t="s">
        <v>729</v>
      </c>
      <c r="E132" s="20" t="s">
        <v>19</v>
      </c>
      <c r="F132" s="307">
        <v>0</v>
      </c>
      <c r="G132" s="41"/>
      <c r="H132" s="47"/>
    </row>
    <row r="133" s="2" customFormat="1" ht="16.8" customHeight="1">
      <c r="A133" s="41"/>
      <c r="B133" s="47"/>
      <c r="C133" s="306" t="s">
        <v>19</v>
      </c>
      <c r="D133" s="306" t="s">
        <v>619</v>
      </c>
      <c r="E133" s="20" t="s">
        <v>19</v>
      </c>
      <c r="F133" s="307">
        <v>9.0999999999999996</v>
      </c>
      <c r="G133" s="41"/>
      <c r="H133" s="47"/>
    </row>
    <row r="134" s="2" customFormat="1" ht="16.8" customHeight="1">
      <c r="A134" s="41"/>
      <c r="B134" s="47"/>
      <c r="C134" s="306" t="s">
        <v>99</v>
      </c>
      <c r="D134" s="306" t="s">
        <v>257</v>
      </c>
      <c r="E134" s="20" t="s">
        <v>19</v>
      </c>
      <c r="F134" s="307">
        <v>22.614999999999998</v>
      </c>
      <c r="G134" s="41"/>
      <c r="H134" s="47"/>
    </row>
    <row r="135" s="2" customFormat="1" ht="16.8" customHeight="1">
      <c r="A135" s="41"/>
      <c r="B135" s="47"/>
      <c r="C135" s="308" t="s">
        <v>1268</v>
      </c>
      <c r="D135" s="41"/>
      <c r="E135" s="41"/>
      <c r="F135" s="41"/>
      <c r="G135" s="41"/>
      <c r="H135" s="47"/>
    </row>
    <row r="136" s="2" customFormat="1" ht="16.8" customHeight="1">
      <c r="A136" s="41"/>
      <c r="B136" s="47"/>
      <c r="C136" s="306" t="s">
        <v>725</v>
      </c>
      <c r="D136" s="306" t="s">
        <v>1287</v>
      </c>
      <c r="E136" s="20" t="s">
        <v>97</v>
      </c>
      <c r="F136" s="307">
        <v>45.229999999999997</v>
      </c>
      <c r="G136" s="41"/>
      <c r="H136" s="47"/>
    </row>
    <row r="137" s="2" customFormat="1" ht="16.8" customHeight="1">
      <c r="A137" s="41"/>
      <c r="B137" s="47"/>
      <c r="C137" s="306" t="s">
        <v>709</v>
      </c>
      <c r="D137" s="306" t="s">
        <v>1288</v>
      </c>
      <c r="E137" s="20" t="s">
        <v>97</v>
      </c>
      <c r="F137" s="307">
        <v>22.614999999999998</v>
      </c>
      <c r="G137" s="41"/>
      <c r="H137" s="47"/>
    </row>
    <row r="138" s="2" customFormat="1" ht="16.8" customHeight="1">
      <c r="A138" s="41"/>
      <c r="B138" s="47"/>
      <c r="C138" s="306" t="s">
        <v>714</v>
      </c>
      <c r="D138" s="306" t="s">
        <v>715</v>
      </c>
      <c r="E138" s="20" t="s">
        <v>716</v>
      </c>
      <c r="F138" s="307">
        <v>7.915</v>
      </c>
      <c r="G138" s="41"/>
      <c r="H138" s="47"/>
    </row>
    <row r="139" s="2" customFormat="1">
      <c r="A139" s="41"/>
      <c r="B139" s="47"/>
      <c r="C139" s="306" t="s">
        <v>737</v>
      </c>
      <c r="D139" s="306" t="s">
        <v>738</v>
      </c>
      <c r="E139" s="20" t="s">
        <v>97</v>
      </c>
      <c r="F139" s="307">
        <v>27.138000000000002</v>
      </c>
      <c r="G139" s="41"/>
      <c r="H139" s="47"/>
    </row>
    <row r="140" s="2" customFormat="1">
      <c r="A140" s="41"/>
      <c r="B140" s="47"/>
      <c r="C140" s="306" t="s">
        <v>732</v>
      </c>
      <c r="D140" s="306" t="s">
        <v>733</v>
      </c>
      <c r="E140" s="20" t="s">
        <v>97</v>
      </c>
      <c r="F140" s="307">
        <v>27.138000000000002</v>
      </c>
      <c r="G140" s="41"/>
      <c r="H140" s="47"/>
    </row>
    <row r="141" s="2" customFormat="1" ht="16.8" customHeight="1">
      <c r="A141" s="41"/>
      <c r="B141" s="47"/>
      <c r="C141" s="302" t="s">
        <v>154</v>
      </c>
      <c r="D141" s="303" t="s">
        <v>155</v>
      </c>
      <c r="E141" s="304" t="s">
        <v>156</v>
      </c>
      <c r="F141" s="305">
        <v>12.752000000000001</v>
      </c>
      <c r="G141" s="41"/>
      <c r="H141" s="47"/>
    </row>
    <row r="142" s="2" customFormat="1" ht="16.8" customHeight="1">
      <c r="A142" s="41"/>
      <c r="B142" s="47"/>
      <c r="C142" s="306" t="s">
        <v>19</v>
      </c>
      <c r="D142" s="306" t="s">
        <v>288</v>
      </c>
      <c r="E142" s="20" t="s">
        <v>19</v>
      </c>
      <c r="F142" s="307">
        <v>12.752000000000001</v>
      </c>
      <c r="G142" s="41"/>
      <c r="H142" s="47"/>
    </row>
    <row r="143" s="2" customFormat="1" ht="16.8" customHeight="1">
      <c r="A143" s="41"/>
      <c r="B143" s="47"/>
      <c r="C143" s="306" t="s">
        <v>154</v>
      </c>
      <c r="D143" s="306" t="s">
        <v>257</v>
      </c>
      <c r="E143" s="20" t="s">
        <v>19</v>
      </c>
      <c r="F143" s="307">
        <v>12.752000000000001</v>
      </c>
      <c r="G143" s="41"/>
      <c r="H143" s="47"/>
    </row>
    <row r="144" s="2" customFormat="1" ht="16.8" customHeight="1">
      <c r="A144" s="41"/>
      <c r="B144" s="47"/>
      <c r="C144" s="308" t="s">
        <v>1268</v>
      </c>
      <c r="D144" s="41"/>
      <c r="E144" s="41"/>
      <c r="F144" s="41"/>
      <c r="G144" s="41"/>
      <c r="H144" s="47"/>
    </row>
    <row r="145" s="2" customFormat="1" ht="16.8" customHeight="1">
      <c r="A145" s="41"/>
      <c r="B145" s="47"/>
      <c r="C145" s="306" t="s">
        <v>284</v>
      </c>
      <c r="D145" s="306" t="s">
        <v>1289</v>
      </c>
      <c r="E145" s="20" t="s">
        <v>156</v>
      </c>
      <c r="F145" s="307">
        <v>12.752000000000001</v>
      </c>
      <c r="G145" s="41"/>
      <c r="H145" s="47"/>
    </row>
    <row r="146" s="2" customFormat="1">
      <c r="A146" s="41"/>
      <c r="B146" s="47"/>
      <c r="C146" s="306" t="s">
        <v>307</v>
      </c>
      <c r="D146" s="306" t="s">
        <v>1290</v>
      </c>
      <c r="E146" s="20" t="s">
        <v>156</v>
      </c>
      <c r="F146" s="307">
        <v>59.433999999999998</v>
      </c>
      <c r="G146" s="41"/>
      <c r="H146" s="47"/>
    </row>
    <row r="147" s="2" customFormat="1">
      <c r="A147" s="41"/>
      <c r="B147" s="47"/>
      <c r="C147" s="306" t="s">
        <v>313</v>
      </c>
      <c r="D147" s="306" t="s">
        <v>1291</v>
      </c>
      <c r="E147" s="20" t="s">
        <v>156</v>
      </c>
      <c r="F147" s="307">
        <v>594.34000000000003</v>
      </c>
      <c r="G147" s="41"/>
      <c r="H147" s="47"/>
    </row>
    <row r="148" s="2" customFormat="1">
      <c r="A148" s="41"/>
      <c r="B148" s="47"/>
      <c r="C148" s="306" t="s">
        <v>692</v>
      </c>
      <c r="D148" s="306" t="s">
        <v>693</v>
      </c>
      <c r="E148" s="20" t="s">
        <v>181</v>
      </c>
      <c r="F148" s="307">
        <v>101.038</v>
      </c>
      <c r="G148" s="41"/>
      <c r="H148" s="47"/>
    </row>
    <row r="149" s="2" customFormat="1" ht="16.8" customHeight="1">
      <c r="A149" s="41"/>
      <c r="B149" s="47"/>
      <c r="C149" s="302" t="s">
        <v>120</v>
      </c>
      <c r="D149" s="303" t="s">
        <v>121</v>
      </c>
      <c r="E149" s="304" t="s">
        <v>97</v>
      </c>
      <c r="F149" s="305">
        <v>10.734</v>
      </c>
      <c r="G149" s="41"/>
      <c r="H149" s="47"/>
    </row>
    <row r="150" s="2" customFormat="1" ht="16.8" customHeight="1">
      <c r="A150" s="41"/>
      <c r="B150" s="47"/>
      <c r="C150" s="306" t="s">
        <v>19</v>
      </c>
      <c r="D150" s="306" t="s">
        <v>423</v>
      </c>
      <c r="E150" s="20" t="s">
        <v>19</v>
      </c>
      <c r="F150" s="307">
        <v>0</v>
      </c>
      <c r="G150" s="41"/>
      <c r="H150" s="47"/>
    </row>
    <row r="151" s="2" customFormat="1" ht="16.8" customHeight="1">
      <c r="A151" s="41"/>
      <c r="B151" s="47"/>
      <c r="C151" s="306" t="s">
        <v>19</v>
      </c>
      <c r="D151" s="306" t="s">
        <v>945</v>
      </c>
      <c r="E151" s="20" t="s">
        <v>19</v>
      </c>
      <c r="F151" s="307">
        <v>2.4169999999999998</v>
      </c>
      <c r="G151" s="41"/>
      <c r="H151" s="47"/>
    </row>
    <row r="152" s="2" customFormat="1" ht="16.8" customHeight="1">
      <c r="A152" s="41"/>
      <c r="B152" s="47"/>
      <c r="C152" s="306" t="s">
        <v>19</v>
      </c>
      <c r="D152" s="306" t="s">
        <v>582</v>
      </c>
      <c r="E152" s="20" t="s">
        <v>19</v>
      </c>
      <c r="F152" s="307">
        <v>0</v>
      </c>
      <c r="G152" s="41"/>
      <c r="H152" s="47"/>
    </row>
    <row r="153" s="2" customFormat="1" ht="16.8" customHeight="1">
      <c r="A153" s="41"/>
      <c r="B153" s="47"/>
      <c r="C153" s="306" t="s">
        <v>19</v>
      </c>
      <c r="D153" s="306" t="s">
        <v>946</v>
      </c>
      <c r="E153" s="20" t="s">
        <v>19</v>
      </c>
      <c r="F153" s="307">
        <v>1.639</v>
      </c>
      <c r="G153" s="41"/>
      <c r="H153" s="47"/>
    </row>
    <row r="154" s="2" customFormat="1" ht="16.8" customHeight="1">
      <c r="A154" s="41"/>
      <c r="B154" s="47"/>
      <c r="C154" s="306" t="s">
        <v>19</v>
      </c>
      <c r="D154" s="306" t="s">
        <v>426</v>
      </c>
      <c r="E154" s="20" t="s">
        <v>19</v>
      </c>
      <c r="F154" s="307">
        <v>0</v>
      </c>
      <c r="G154" s="41"/>
      <c r="H154" s="47"/>
    </row>
    <row r="155" s="2" customFormat="1" ht="16.8" customHeight="1">
      <c r="A155" s="41"/>
      <c r="B155" s="47"/>
      <c r="C155" s="306" t="s">
        <v>19</v>
      </c>
      <c r="D155" s="306" t="s">
        <v>947</v>
      </c>
      <c r="E155" s="20" t="s">
        <v>19</v>
      </c>
      <c r="F155" s="307">
        <v>1.1810000000000001</v>
      </c>
      <c r="G155" s="41"/>
      <c r="H155" s="47"/>
    </row>
    <row r="156" s="2" customFormat="1" ht="16.8" customHeight="1">
      <c r="A156" s="41"/>
      <c r="B156" s="47"/>
      <c r="C156" s="306" t="s">
        <v>19</v>
      </c>
      <c r="D156" s="306" t="s">
        <v>585</v>
      </c>
      <c r="E156" s="20" t="s">
        <v>19</v>
      </c>
      <c r="F156" s="307">
        <v>0</v>
      </c>
      <c r="G156" s="41"/>
      <c r="H156" s="47"/>
    </row>
    <row r="157" s="2" customFormat="1" ht="16.8" customHeight="1">
      <c r="A157" s="41"/>
      <c r="B157" s="47"/>
      <c r="C157" s="306" t="s">
        <v>19</v>
      </c>
      <c r="D157" s="306" t="s">
        <v>948</v>
      </c>
      <c r="E157" s="20" t="s">
        <v>19</v>
      </c>
      <c r="F157" s="307">
        <v>1.6140000000000001</v>
      </c>
      <c r="G157" s="41"/>
      <c r="H157" s="47"/>
    </row>
    <row r="158" s="2" customFormat="1" ht="16.8" customHeight="1">
      <c r="A158" s="41"/>
      <c r="B158" s="47"/>
      <c r="C158" s="306" t="s">
        <v>19</v>
      </c>
      <c r="D158" s="306" t="s">
        <v>428</v>
      </c>
      <c r="E158" s="20" t="s">
        <v>19</v>
      </c>
      <c r="F158" s="307">
        <v>0</v>
      </c>
      <c r="G158" s="41"/>
      <c r="H158" s="47"/>
    </row>
    <row r="159" s="2" customFormat="1" ht="16.8" customHeight="1">
      <c r="A159" s="41"/>
      <c r="B159" s="47"/>
      <c r="C159" s="306" t="s">
        <v>19</v>
      </c>
      <c r="D159" s="306" t="s">
        <v>947</v>
      </c>
      <c r="E159" s="20" t="s">
        <v>19</v>
      </c>
      <c r="F159" s="307">
        <v>1.1810000000000001</v>
      </c>
      <c r="G159" s="41"/>
      <c r="H159" s="47"/>
    </row>
    <row r="160" s="2" customFormat="1" ht="16.8" customHeight="1">
      <c r="A160" s="41"/>
      <c r="B160" s="47"/>
      <c r="C160" s="306" t="s">
        <v>19</v>
      </c>
      <c r="D160" s="306" t="s">
        <v>429</v>
      </c>
      <c r="E160" s="20" t="s">
        <v>19</v>
      </c>
      <c r="F160" s="307">
        <v>0</v>
      </c>
      <c r="G160" s="41"/>
      <c r="H160" s="47"/>
    </row>
    <row r="161" s="2" customFormat="1" ht="16.8" customHeight="1">
      <c r="A161" s="41"/>
      <c r="B161" s="47"/>
      <c r="C161" s="306" t="s">
        <v>19</v>
      </c>
      <c r="D161" s="306" t="s">
        <v>949</v>
      </c>
      <c r="E161" s="20" t="s">
        <v>19</v>
      </c>
      <c r="F161" s="307">
        <v>2.702</v>
      </c>
      <c r="G161" s="41"/>
      <c r="H161" s="47"/>
    </row>
    <row r="162" s="2" customFormat="1" ht="16.8" customHeight="1">
      <c r="A162" s="41"/>
      <c r="B162" s="47"/>
      <c r="C162" s="306" t="s">
        <v>120</v>
      </c>
      <c r="D162" s="306" t="s">
        <v>257</v>
      </c>
      <c r="E162" s="20" t="s">
        <v>19</v>
      </c>
      <c r="F162" s="307">
        <v>10.734</v>
      </c>
      <c r="G162" s="41"/>
      <c r="H162" s="47"/>
    </row>
    <row r="163" s="2" customFormat="1" ht="16.8" customHeight="1">
      <c r="A163" s="41"/>
      <c r="B163" s="47"/>
      <c r="C163" s="308" t="s">
        <v>1268</v>
      </c>
      <c r="D163" s="41"/>
      <c r="E163" s="41"/>
      <c r="F163" s="41"/>
      <c r="G163" s="41"/>
      <c r="H163" s="47"/>
    </row>
    <row r="164" s="2" customFormat="1">
      <c r="A164" s="41"/>
      <c r="B164" s="47"/>
      <c r="C164" s="306" t="s">
        <v>941</v>
      </c>
      <c r="D164" s="306" t="s">
        <v>1292</v>
      </c>
      <c r="E164" s="20" t="s">
        <v>97</v>
      </c>
      <c r="F164" s="307">
        <v>10.734</v>
      </c>
      <c r="G164" s="41"/>
      <c r="H164" s="47"/>
    </row>
    <row r="165" s="2" customFormat="1" ht="16.8" customHeight="1">
      <c r="A165" s="41"/>
      <c r="B165" s="47"/>
      <c r="C165" s="306" t="s">
        <v>922</v>
      </c>
      <c r="D165" s="306" t="s">
        <v>1293</v>
      </c>
      <c r="E165" s="20" t="s">
        <v>97</v>
      </c>
      <c r="F165" s="307">
        <v>10.734</v>
      </c>
      <c r="G165" s="41"/>
      <c r="H165" s="47"/>
    </row>
    <row r="166" s="2" customFormat="1">
      <c r="A166" s="41"/>
      <c r="B166" s="47"/>
      <c r="C166" s="306" t="s">
        <v>957</v>
      </c>
      <c r="D166" s="306" t="s">
        <v>1294</v>
      </c>
      <c r="E166" s="20" t="s">
        <v>97</v>
      </c>
      <c r="F166" s="307">
        <v>10.734</v>
      </c>
      <c r="G166" s="41"/>
      <c r="H166" s="47"/>
    </row>
    <row r="167" s="2" customFormat="1">
      <c r="A167" s="41"/>
      <c r="B167" s="47"/>
      <c r="C167" s="306" t="s">
        <v>962</v>
      </c>
      <c r="D167" s="306" t="s">
        <v>1295</v>
      </c>
      <c r="E167" s="20" t="s">
        <v>97</v>
      </c>
      <c r="F167" s="307">
        <v>10.734</v>
      </c>
      <c r="G167" s="41"/>
      <c r="H167" s="47"/>
    </row>
    <row r="168" s="2" customFormat="1">
      <c r="A168" s="41"/>
      <c r="B168" s="47"/>
      <c r="C168" s="306" t="s">
        <v>1118</v>
      </c>
      <c r="D168" s="306" t="s">
        <v>1296</v>
      </c>
      <c r="E168" s="20" t="s">
        <v>97</v>
      </c>
      <c r="F168" s="307">
        <v>60.125</v>
      </c>
      <c r="G168" s="41"/>
      <c r="H168" s="47"/>
    </row>
    <row r="169" s="2" customFormat="1">
      <c r="A169" s="41"/>
      <c r="B169" s="47"/>
      <c r="C169" s="306" t="s">
        <v>543</v>
      </c>
      <c r="D169" s="306" t="s">
        <v>1297</v>
      </c>
      <c r="E169" s="20" t="s">
        <v>97</v>
      </c>
      <c r="F169" s="307">
        <v>10.734</v>
      </c>
      <c r="G169" s="41"/>
      <c r="H169" s="47"/>
    </row>
    <row r="170" s="2" customFormat="1">
      <c r="A170" s="41"/>
      <c r="B170" s="47"/>
      <c r="C170" s="306" t="s">
        <v>951</v>
      </c>
      <c r="D170" s="306" t="s">
        <v>952</v>
      </c>
      <c r="E170" s="20" t="s">
        <v>97</v>
      </c>
      <c r="F170" s="307">
        <v>12.988</v>
      </c>
      <c r="G170" s="41"/>
      <c r="H170" s="47"/>
    </row>
    <row r="171" s="2" customFormat="1" ht="16.8" customHeight="1">
      <c r="A171" s="41"/>
      <c r="B171" s="47"/>
      <c r="C171" s="302" t="s">
        <v>123</v>
      </c>
      <c r="D171" s="303" t="s">
        <v>124</v>
      </c>
      <c r="E171" s="304" t="s">
        <v>97</v>
      </c>
      <c r="F171" s="305">
        <v>56.539999999999999</v>
      </c>
      <c r="G171" s="41"/>
      <c r="H171" s="47"/>
    </row>
    <row r="172" s="2" customFormat="1" ht="16.8" customHeight="1">
      <c r="A172" s="41"/>
      <c r="B172" s="47"/>
      <c r="C172" s="306" t="s">
        <v>19</v>
      </c>
      <c r="D172" s="306" t="s">
        <v>423</v>
      </c>
      <c r="E172" s="20" t="s">
        <v>19</v>
      </c>
      <c r="F172" s="307">
        <v>0</v>
      </c>
      <c r="G172" s="41"/>
      <c r="H172" s="47"/>
    </row>
    <row r="173" s="2" customFormat="1" ht="16.8" customHeight="1">
      <c r="A173" s="41"/>
      <c r="B173" s="47"/>
      <c r="C173" s="306" t="s">
        <v>19</v>
      </c>
      <c r="D173" s="306" t="s">
        <v>987</v>
      </c>
      <c r="E173" s="20" t="s">
        <v>19</v>
      </c>
      <c r="F173" s="307">
        <v>13.74</v>
      </c>
      <c r="G173" s="41"/>
      <c r="H173" s="47"/>
    </row>
    <row r="174" s="2" customFormat="1" ht="16.8" customHeight="1">
      <c r="A174" s="41"/>
      <c r="B174" s="47"/>
      <c r="C174" s="306" t="s">
        <v>19</v>
      </c>
      <c r="D174" s="306" t="s">
        <v>425</v>
      </c>
      <c r="E174" s="20" t="s">
        <v>19</v>
      </c>
      <c r="F174" s="307">
        <v>-2.7450000000000001</v>
      </c>
      <c r="G174" s="41"/>
      <c r="H174" s="47"/>
    </row>
    <row r="175" s="2" customFormat="1" ht="16.8" customHeight="1">
      <c r="A175" s="41"/>
      <c r="B175" s="47"/>
      <c r="C175" s="306" t="s">
        <v>19</v>
      </c>
      <c r="D175" s="306" t="s">
        <v>582</v>
      </c>
      <c r="E175" s="20" t="s">
        <v>19</v>
      </c>
      <c r="F175" s="307">
        <v>0</v>
      </c>
      <c r="G175" s="41"/>
      <c r="H175" s="47"/>
    </row>
    <row r="176" s="2" customFormat="1" ht="16.8" customHeight="1">
      <c r="A176" s="41"/>
      <c r="B176" s="47"/>
      <c r="C176" s="306" t="s">
        <v>19</v>
      </c>
      <c r="D176" s="306" t="s">
        <v>988</v>
      </c>
      <c r="E176" s="20" t="s">
        <v>19</v>
      </c>
      <c r="F176" s="307">
        <v>9.0210000000000008</v>
      </c>
      <c r="G176" s="41"/>
      <c r="H176" s="47"/>
    </row>
    <row r="177" s="2" customFormat="1" ht="16.8" customHeight="1">
      <c r="A177" s="41"/>
      <c r="B177" s="47"/>
      <c r="C177" s="306" t="s">
        <v>19</v>
      </c>
      <c r="D177" s="306" t="s">
        <v>426</v>
      </c>
      <c r="E177" s="20" t="s">
        <v>19</v>
      </c>
      <c r="F177" s="307">
        <v>0</v>
      </c>
      <c r="G177" s="41"/>
      <c r="H177" s="47"/>
    </row>
    <row r="178" s="2" customFormat="1" ht="16.8" customHeight="1">
      <c r="A178" s="41"/>
      <c r="B178" s="47"/>
      <c r="C178" s="306" t="s">
        <v>19</v>
      </c>
      <c r="D178" s="306" t="s">
        <v>989</v>
      </c>
      <c r="E178" s="20" t="s">
        <v>19</v>
      </c>
      <c r="F178" s="307">
        <v>7.5209999999999999</v>
      </c>
      <c r="G178" s="41"/>
      <c r="H178" s="47"/>
    </row>
    <row r="179" s="2" customFormat="1" ht="16.8" customHeight="1">
      <c r="A179" s="41"/>
      <c r="B179" s="47"/>
      <c r="C179" s="306" t="s">
        <v>19</v>
      </c>
      <c r="D179" s="306" t="s">
        <v>585</v>
      </c>
      <c r="E179" s="20" t="s">
        <v>19</v>
      </c>
      <c r="F179" s="307">
        <v>0</v>
      </c>
      <c r="G179" s="41"/>
      <c r="H179" s="47"/>
    </row>
    <row r="180" s="2" customFormat="1" ht="16.8" customHeight="1">
      <c r="A180" s="41"/>
      <c r="B180" s="47"/>
      <c r="C180" s="306" t="s">
        <v>19</v>
      </c>
      <c r="D180" s="306" t="s">
        <v>988</v>
      </c>
      <c r="E180" s="20" t="s">
        <v>19</v>
      </c>
      <c r="F180" s="307">
        <v>9.0210000000000008</v>
      </c>
      <c r="G180" s="41"/>
      <c r="H180" s="47"/>
    </row>
    <row r="181" s="2" customFormat="1" ht="16.8" customHeight="1">
      <c r="A181" s="41"/>
      <c r="B181" s="47"/>
      <c r="C181" s="306" t="s">
        <v>19</v>
      </c>
      <c r="D181" s="306" t="s">
        <v>428</v>
      </c>
      <c r="E181" s="20" t="s">
        <v>19</v>
      </c>
      <c r="F181" s="307">
        <v>0</v>
      </c>
      <c r="G181" s="41"/>
      <c r="H181" s="47"/>
    </row>
    <row r="182" s="2" customFormat="1" ht="16.8" customHeight="1">
      <c r="A182" s="41"/>
      <c r="B182" s="47"/>
      <c r="C182" s="306" t="s">
        <v>19</v>
      </c>
      <c r="D182" s="306" t="s">
        <v>989</v>
      </c>
      <c r="E182" s="20" t="s">
        <v>19</v>
      </c>
      <c r="F182" s="307">
        <v>7.5209999999999999</v>
      </c>
      <c r="G182" s="41"/>
      <c r="H182" s="47"/>
    </row>
    <row r="183" s="2" customFormat="1" ht="16.8" customHeight="1">
      <c r="A183" s="41"/>
      <c r="B183" s="47"/>
      <c r="C183" s="306" t="s">
        <v>19</v>
      </c>
      <c r="D183" s="306" t="s">
        <v>429</v>
      </c>
      <c r="E183" s="20" t="s">
        <v>19</v>
      </c>
      <c r="F183" s="307">
        <v>0</v>
      </c>
      <c r="G183" s="41"/>
      <c r="H183" s="47"/>
    </row>
    <row r="184" s="2" customFormat="1" ht="16.8" customHeight="1">
      <c r="A184" s="41"/>
      <c r="B184" s="47"/>
      <c r="C184" s="306" t="s">
        <v>19</v>
      </c>
      <c r="D184" s="306" t="s">
        <v>990</v>
      </c>
      <c r="E184" s="20" t="s">
        <v>19</v>
      </c>
      <c r="F184" s="307">
        <v>12.461</v>
      </c>
      <c r="G184" s="41"/>
      <c r="H184" s="47"/>
    </row>
    <row r="185" s="2" customFormat="1" ht="16.8" customHeight="1">
      <c r="A185" s="41"/>
      <c r="B185" s="47"/>
      <c r="C185" s="306" t="s">
        <v>123</v>
      </c>
      <c r="D185" s="306" t="s">
        <v>257</v>
      </c>
      <c r="E185" s="20" t="s">
        <v>19</v>
      </c>
      <c r="F185" s="307">
        <v>56.539999999999999</v>
      </c>
      <c r="G185" s="41"/>
      <c r="H185" s="47"/>
    </row>
    <row r="186" s="2" customFormat="1" ht="16.8" customHeight="1">
      <c r="A186" s="41"/>
      <c r="B186" s="47"/>
      <c r="C186" s="308" t="s">
        <v>1268</v>
      </c>
      <c r="D186" s="41"/>
      <c r="E186" s="41"/>
      <c r="F186" s="41"/>
      <c r="G186" s="41"/>
      <c r="H186" s="47"/>
    </row>
    <row r="187" s="2" customFormat="1">
      <c r="A187" s="41"/>
      <c r="B187" s="47"/>
      <c r="C187" s="306" t="s">
        <v>983</v>
      </c>
      <c r="D187" s="306" t="s">
        <v>1298</v>
      </c>
      <c r="E187" s="20" t="s">
        <v>97</v>
      </c>
      <c r="F187" s="307">
        <v>56.539999999999999</v>
      </c>
      <c r="G187" s="41"/>
      <c r="H187" s="47"/>
    </row>
    <row r="188" s="2" customFormat="1" ht="16.8" customHeight="1">
      <c r="A188" s="41"/>
      <c r="B188" s="47"/>
      <c r="C188" s="306" t="s">
        <v>978</v>
      </c>
      <c r="D188" s="306" t="s">
        <v>1299</v>
      </c>
      <c r="E188" s="20" t="s">
        <v>97</v>
      </c>
      <c r="F188" s="307">
        <v>56.539999999999999</v>
      </c>
      <c r="G188" s="41"/>
      <c r="H188" s="47"/>
    </row>
    <row r="189" s="2" customFormat="1">
      <c r="A189" s="41"/>
      <c r="B189" s="47"/>
      <c r="C189" s="306" t="s">
        <v>1118</v>
      </c>
      <c r="D189" s="306" t="s">
        <v>1296</v>
      </c>
      <c r="E189" s="20" t="s">
        <v>97</v>
      </c>
      <c r="F189" s="307">
        <v>60.125</v>
      </c>
      <c r="G189" s="41"/>
      <c r="H189" s="47"/>
    </row>
    <row r="190" s="2" customFormat="1" ht="16.8" customHeight="1">
      <c r="A190" s="41"/>
      <c r="B190" s="47"/>
      <c r="C190" s="306" t="s">
        <v>992</v>
      </c>
      <c r="D190" s="306" t="s">
        <v>993</v>
      </c>
      <c r="E190" s="20" t="s">
        <v>97</v>
      </c>
      <c r="F190" s="307">
        <v>68.412999999999997</v>
      </c>
      <c r="G190" s="41"/>
      <c r="H190" s="47"/>
    </row>
    <row r="191" s="2" customFormat="1" ht="16.8" customHeight="1">
      <c r="A191" s="41"/>
      <c r="B191" s="47"/>
      <c r="C191" s="302" t="s">
        <v>136</v>
      </c>
      <c r="D191" s="303" t="s">
        <v>137</v>
      </c>
      <c r="E191" s="304" t="s">
        <v>97</v>
      </c>
      <c r="F191" s="305">
        <v>60.125</v>
      </c>
      <c r="G191" s="41"/>
      <c r="H191" s="47"/>
    </row>
    <row r="192" s="2" customFormat="1" ht="16.8" customHeight="1">
      <c r="A192" s="41"/>
      <c r="B192" s="47"/>
      <c r="C192" s="306" t="s">
        <v>19</v>
      </c>
      <c r="D192" s="306" t="s">
        <v>1122</v>
      </c>
      <c r="E192" s="20" t="s">
        <v>19</v>
      </c>
      <c r="F192" s="307">
        <v>0</v>
      </c>
      <c r="G192" s="41"/>
      <c r="H192" s="47"/>
    </row>
    <row r="193" s="2" customFormat="1" ht="16.8" customHeight="1">
      <c r="A193" s="41"/>
      <c r="B193" s="47"/>
      <c r="C193" s="306" t="s">
        <v>19</v>
      </c>
      <c r="D193" s="306" t="s">
        <v>1123</v>
      </c>
      <c r="E193" s="20" t="s">
        <v>19</v>
      </c>
      <c r="F193" s="307">
        <v>105.931</v>
      </c>
      <c r="G193" s="41"/>
      <c r="H193" s="47"/>
    </row>
    <row r="194" s="2" customFormat="1" ht="16.8" customHeight="1">
      <c r="A194" s="41"/>
      <c r="B194" s="47"/>
      <c r="C194" s="306" t="s">
        <v>19</v>
      </c>
      <c r="D194" s="306" t="s">
        <v>1124</v>
      </c>
      <c r="E194" s="20" t="s">
        <v>19</v>
      </c>
      <c r="F194" s="307">
        <v>0</v>
      </c>
      <c r="G194" s="41"/>
      <c r="H194" s="47"/>
    </row>
    <row r="195" s="2" customFormat="1" ht="16.8" customHeight="1">
      <c r="A195" s="41"/>
      <c r="B195" s="47"/>
      <c r="C195" s="306" t="s">
        <v>19</v>
      </c>
      <c r="D195" s="306" t="s">
        <v>1125</v>
      </c>
      <c r="E195" s="20" t="s">
        <v>19</v>
      </c>
      <c r="F195" s="307">
        <v>-56.539999999999999</v>
      </c>
      <c r="G195" s="41"/>
      <c r="H195" s="47"/>
    </row>
    <row r="196" s="2" customFormat="1" ht="16.8" customHeight="1">
      <c r="A196" s="41"/>
      <c r="B196" s="47"/>
      <c r="C196" s="306" t="s">
        <v>19</v>
      </c>
      <c r="D196" s="306" t="s">
        <v>1126</v>
      </c>
      <c r="E196" s="20" t="s">
        <v>19</v>
      </c>
      <c r="F196" s="307">
        <v>0</v>
      </c>
      <c r="G196" s="41"/>
      <c r="H196" s="47"/>
    </row>
    <row r="197" s="2" customFormat="1" ht="16.8" customHeight="1">
      <c r="A197" s="41"/>
      <c r="B197" s="47"/>
      <c r="C197" s="306" t="s">
        <v>19</v>
      </c>
      <c r="D197" s="306" t="s">
        <v>120</v>
      </c>
      <c r="E197" s="20" t="s">
        <v>19</v>
      </c>
      <c r="F197" s="307">
        <v>10.734</v>
      </c>
      <c r="G197" s="41"/>
      <c r="H197" s="47"/>
    </row>
    <row r="198" s="2" customFormat="1" ht="16.8" customHeight="1">
      <c r="A198" s="41"/>
      <c r="B198" s="47"/>
      <c r="C198" s="306" t="s">
        <v>136</v>
      </c>
      <c r="D198" s="306" t="s">
        <v>257</v>
      </c>
      <c r="E198" s="20" t="s">
        <v>19</v>
      </c>
      <c r="F198" s="307">
        <v>60.125</v>
      </c>
      <c r="G198" s="41"/>
      <c r="H198" s="47"/>
    </row>
    <row r="199" s="2" customFormat="1" ht="16.8" customHeight="1">
      <c r="A199" s="41"/>
      <c r="B199" s="47"/>
      <c r="C199" s="308" t="s">
        <v>1268</v>
      </c>
      <c r="D199" s="41"/>
      <c r="E199" s="41"/>
      <c r="F199" s="41"/>
      <c r="G199" s="41"/>
      <c r="H199" s="47"/>
    </row>
    <row r="200" s="2" customFormat="1">
      <c r="A200" s="41"/>
      <c r="B200" s="47"/>
      <c r="C200" s="306" t="s">
        <v>1118</v>
      </c>
      <c r="D200" s="306" t="s">
        <v>1296</v>
      </c>
      <c r="E200" s="20" t="s">
        <v>97</v>
      </c>
      <c r="F200" s="307">
        <v>60.125</v>
      </c>
      <c r="G200" s="41"/>
      <c r="H200" s="47"/>
    </row>
    <row r="201" s="2" customFormat="1" ht="16.8" customHeight="1">
      <c r="A201" s="41"/>
      <c r="B201" s="47"/>
      <c r="C201" s="306" t="s">
        <v>1113</v>
      </c>
      <c r="D201" s="306" t="s">
        <v>1300</v>
      </c>
      <c r="E201" s="20" t="s">
        <v>97</v>
      </c>
      <c r="F201" s="307">
        <v>60.125</v>
      </c>
      <c r="G201" s="41"/>
      <c r="H201" s="47"/>
    </row>
    <row r="202" s="2" customFormat="1" ht="16.8" customHeight="1">
      <c r="A202" s="41"/>
      <c r="B202" s="47"/>
      <c r="C202" s="302" t="s">
        <v>145</v>
      </c>
      <c r="D202" s="303" t="s">
        <v>146</v>
      </c>
      <c r="E202" s="304" t="s">
        <v>97</v>
      </c>
      <c r="F202" s="305">
        <v>8.1999999999999993</v>
      </c>
      <c r="G202" s="41"/>
      <c r="H202" s="47"/>
    </row>
    <row r="203" s="2" customFormat="1" ht="16.8" customHeight="1">
      <c r="A203" s="41"/>
      <c r="B203" s="47"/>
      <c r="C203" s="306" t="s">
        <v>19</v>
      </c>
      <c r="D203" s="306" t="s">
        <v>491</v>
      </c>
      <c r="E203" s="20" t="s">
        <v>19</v>
      </c>
      <c r="F203" s="307">
        <v>0</v>
      </c>
      <c r="G203" s="41"/>
      <c r="H203" s="47"/>
    </row>
    <row r="204" s="2" customFormat="1" ht="16.8" customHeight="1">
      <c r="A204" s="41"/>
      <c r="B204" s="47"/>
      <c r="C204" s="306" t="s">
        <v>19</v>
      </c>
      <c r="D204" s="306" t="s">
        <v>492</v>
      </c>
      <c r="E204" s="20" t="s">
        <v>19</v>
      </c>
      <c r="F204" s="307">
        <v>8.1999999999999993</v>
      </c>
      <c r="G204" s="41"/>
      <c r="H204" s="47"/>
    </row>
    <row r="205" s="2" customFormat="1" ht="16.8" customHeight="1">
      <c r="A205" s="41"/>
      <c r="B205" s="47"/>
      <c r="C205" s="306" t="s">
        <v>145</v>
      </c>
      <c r="D205" s="306" t="s">
        <v>257</v>
      </c>
      <c r="E205" s="20" t="s">
        <v>19</v>
      </c>
      <c r="F205" s="307">
        <v>8.1999999999999993</v>
      </c>
      <c r="G205" s="41"/>
      <c r="H205" s="47"/>
    </row>
    <row r="206" s="2" customFormat="1" ht="16.8" customHeight="1">
      <c r="A206" s="41"/>
      <c r="B206" s="47"/>
      <c r="C206" s="308" t="s">
        <v>1268</v>
      </c>
      <c r="D206" s="41"/>
      <c r="E206" s="41"/>
      <c r="F206" s="41"/>
      <c r="G206" s="41"/>
      <c r="H206" s="47"/>
    </row>
    <row r="207" s="2" customFormat="1" ht="16.8" customHeight="1">
      <c r="A207" s="41"/>
      <c r="B207" s="47"/>
      <c r="C207" s="306" t="s">
        <v>487</v>
      </c>
      <c r="D207" s="306" t="s">
        <v>1301</v>
      </c>
      <c r="E207" s="20" t="s">
        <v>97</v>
      </c>
      <c r="F207" s="307">
        <v>8.1999999999999993</v>
      </c>
      <c r="G207" s="41"/>
      <c r="H207" s="47"/>
    </row>
    <row r="208" s="2" customFormat="1" ht="16.8" customHeight="1">
      <c r="A208" s="41"/>
      <c r="B208" s="47"/>
      <c r="C208" s="306" t="s">
        <v>460</v>
      </c>
      <c r="D208" s="306" t="s">
        <v>1302</v>
      </c>
      <c r="E208" s="20" t="s">
        <v>97</v>
      </c>
      <c r="F208" s="307">
        <v>8.1999999999999993</v>
      </c>
      <c r="G208" s="41"/>
      <c r="H208" s="47"/>
    </row>
    <row r="209" s="2" customFormat="1">
      <c r="A209" s="41"/>
      <c r="B209" s="47"/>
      <c r="C209" s="306" t="s">
        <v>465</v>
      </c>
      <c r="D209" s="306" t="s">
        <v>1303</v>
      </c>
      <c r="E209" s="20" t="s">
        <v>97</v>
      </c>
      <c r="F209" s="307">
        <v>8.1999999999999993</v>
      </c>
      <c r="G209" s="41"/>
      <c r="H209" s="47"/>
    </row>
    <row r="210" s="2" customFormat="1" ht="16.8" customHeight="1">
      <c r="A210" s="41"/>
      <c r="B210" s="47"/>
      <c r="C210" s="306" t="s">
        <v>761</v>
      </c>
      <c r="D210" s="306" t="s">
        <v>1304</v>
      </c>
      <c r="E210" s="20" t="s">
        <v>97</v>
      </c>
      <c r="F210" s="307">
        <v>5.3150000000000004</v>
      </c>
      <c r="G210" s="41"/>
      <c r="H210" s="47"/>
    </row>
    <row r="211" s="2" customFormat="1" ht="16.8" customHeight="1">
      <c r="A211" s="41"/>
      <c r="B211" s="47"/>
      <c r="C211" s="306" t="s">
        <v>471</v>
      </c>
      <c r="D211" s="306" t="s">
        <v>472</v>
      </c>
      <c r="E211" s="20" t="s">
        <v>97</v>
      </c>
      <c r="F211" s="307">
        <v>9.2989999999999995</v>
      </c>
      <c r="G211" s="41"/>
      <c r="H211" s="47"/>
    </row>
    <row r="212" s="2" customFormat="1" ht="16.8" customHeight="1">
      <c r="A212" s="41"/>
      <c r="B212" s="47"/>
      <c r="C212" s="302" t="s">
        <v>203</v>
      </c>
      <c r="D212" s="303" t="s">
        <v>204</v>
      </c>
      <c r="E212" s="304" t="s">
        <v>128</v>
      </c>
      <c r="F212" s="305">
        <v>12</v>
      </c>
      <c r="G212" s="41"/>
      <c r="H212" s="47"/>
    </row>
    <row r="213" s="2" customFormat="1" ht="16.8" customHeight="1">
      <c r="A213" s="41"/>
      <c r="B213" s="47"/>
      <c r="C213" s="306" t="s">
        <v>19</v>
      </c>
      <c r="D213" s="306" t="s">
        <v>1103</v>
      </c>
      <c r="E213" s="20" t="s">
        <v>19</v>
      </c>
      <c r="F213" s="307">
        <v>0</v>
      </c>
      <c r="G213" s="41"/>
      <c r="H213" s="47"/>
    </row>
    <row r="214" s="2" customFormat="1" ht="16.8" customHeight="1">
      <c r="A214" s="41"/>
      <c r="B214" s="47"/>
      <c r="C214" s="306" t="s">
        <v>19</v>
      </c>
      <c r="D214" s="306" t="s">
        <v>531</v>
      </c>
      <c r="E214" s="20" t="s">
        <v>19</v>
      </c>
      <c r="F214" s="307">
        <v>12</v>
      </c>
      <c r="G214" s="41"/>
      <c r="H214" s="47"/>
    </row>
    <row r="215" s="2" customFormat="1" ht="16.8" customHeight="1">
      <c r="A215" s="41"/>
      <c r="B215" s="47"/>
      <c r="C215" s="306" t="s">
        <v>203</v>
      </c>
      <c r="D215" s="306" t="s">
        <v>257</v>
      </c>
      <c r="E215" s="20" t="s">
        <v>19</v>
      </c>
      <c r="F215" s="307">
        <v>12</v>
      </c>
      <c r="G215" s="41"/>
      <c r="H215" s="47"/>
    </row>
    <row r="216" s="2" customFormat="1" ht="16.8" customHeight="1">
      <c r="A216" s="41"/>
      <c r="B216" s="47"/>
      <c r="C216" s="308" t="s">
        <v>1268</v>
      </c>
      <c r="D216" s="41"/>
      <c r="E216" s="41"/>
      <c r="F216" s="41"/>
      <c r="G216" s="41"/>
      <c r="H216" s="47"/>
    </row>
    <row r="217" s="2" customFormat="1" ht="16.8" customHeight="1">
      <c r="A217" s="41"/>
      <c r="B217" s="47"/>
      <c r="C217" s="306" t="s">
        <v>1099</v>
      </c>
      <c r="D217" s="306" t="s">
        <v>1305</v>
      </c>
      <c r="E217" s="20" t="s">
        <v>128</v>
      </c>
      <c r="F217" s="307">
        <v>12</v>
      </c>
      <c r="G217" s="41"/>
      <c r="H217" s="47"/>
    </row>
    <row r="218" s="2" customFormat="1" ht="16.8" customHeight="1">
      <c r="A218" s="41"/>
      <c r="B218" s="47"/>
      <c r="C218" s="306" t="s">
        <v>1087</v>
      </c>
      <c r="D218" s="306" t="s">
        <v>1306</v>
      </c>
      <c r="E218" s="20" t="s">
        <v>128</v>
      </c>
      <c r="F218" s="307">
        <v>12</v>
      </c>
      <c r="G218" s="41"/>
      <c r="H218" s="47"/>
    </row>
    <row r="219" s="2" customFormat="1" ht="16.8" customHeight="1">
      <c r="A219" s="41"/>
      <c r="B219" s="47"/>
      <c r="C219" s="302" t="s">
        <v>200</v>
      </c>
      <c r="D219" s="303" t="s">
        <v>201</v>
      </c>
      <c r="E219" s="304" t="s">
        <v>97</v>
      </c>
      <c r="F219" s="305">
        <v>9.5999999999999996</v>
      </c>
      <c r="G219" s="41"/>
      <c r="H219" s="47"/>
    </row>
    <row r="220" s="2" customFormat="1" ht="16.8" customHeight="1">
      <c r="A220" s="41"/>
      <c r="B220" s="47"/>
      <c r="C220" s="306" t="s">
        <v>19</v>
      </c>
      <c r="D220" s="306" t="s">
        <v>1096</v>
      </c>
      <c r="E220" s="20" t="s">
        <v>19</v>
      </c>
      <c r="F220" s="307">
        <v>0</v>
      </c>
      <c r="G220" s="41"/>
      <c r="H220" s="47"/>
    </row>
    <row r="221" s="2" customFormat="1" ht="16.8" customHeight="1">
      <c r="A221" s="41"/>
      <c r="B221" s="47"/>
      <c r="C221" s="306" t="s">
        <v>19</v>
      </c>
      <c r="D221" s="306" t="s">
        <v>1097</v>
      </c>
      <c r="E221" s="20" t="s">
        <v>19</v>
      </c>
      <c r="F221" s="307">
        <v>9.5999999999999996</v>
      </c>
      <c r="G221" s="41"/>
      <c r="H221" s="47"/>
    </row>
    <row r="222" s="2" customFormat="1" ht="16.8" customHeight="1">
      <c r="A222" s="41"/>
      <c r="B222" s="47"/>
      <c r="C222" s="306" t="s">
        <v>200</v>
      </c>
      <c r="D222" s="306" t="s">
        <v>257</v>
      </c>
      <c r="E222" s="20" t="s">
        <v>19</v>
      </c>
      <c r="F222" s="307">
        <v>9.5999999999999996</v>
      </c>
      <c r="G222" s="41"/>
      <c r="H222" s="47"/>
    </row>
    <row r="223" s="2" customFormat="1" ht="16.8" customHeight="1">
      <c r="A223" s="41"/>
      <c r="B223" s="47"/>
      <c r="C223" s="308" t="s">
        <v>1268</v>
      </c>
      <c r="D223" s="41"/>
      <c r="E223" s="41"/>
      <c r="F223" s="41"/>
      <c r="G223" s="41"/>
      <c r="H223" s="47"/>
    </row>
    <row r="224" s="2" customFormat="1" ht="16.8" customHeight="1">
      <c r="A224" s="41"/>
      <c r="B224" s="47"/>
      <c r="C224" s="306" t="s">
        <v>1092</v>
      </c>
      <c r="D224" s="306" t="s">
        <v>1307</v>
      </c>
      <c r="E224" s="20" t="s">
        <v>97</v>
      </c>
      <c r="F224" s="307">
        <v>9.5999999999999996</v>
      </c>
      <c r="G224" s="41"/>
      <c r="H224" s="47"/>
    </row>
    <row r="225" s="2" customFormat="1" ht="16.8" customHeight="1">
      <c r="A225" s="41"/>
      <c r="B225" s="47"/>
      <c r="C225" s="306" t="s">
        <v>1082</v>
      </c>
      <c r="D225" s="306" t="s">
        <v>1308</v>
      </c>
      <c r="E225" s="20" t="s">
        <v>97</v>
      </c>
      <c r="F225" s="307">
        <v>9.5999999999999996</v>
      </c>
      <c r="G225" s="41"/>
      <c r="H225" s="47"/>
    </row>
    <row r="226" s="2" customFormat="1" ht="16.8" customHeight="1">
      <c r="A226" s="41"/>
      <c r="B226" s="47"/>
      <c r="C226" s="302" t="s">
        <v>139</v>
      </c>
      <c r="D226" s="303" t="s">
        <v>140</v>
      </c>
      <c r="E226" s="304" t="s">
        <v>97</v>
      </c>
      <c r="F226" s="305">
        <v>9.5120000000000005</v>
      </c>
      <c r="G226" s="41"/>
      <c r="H226" s="47"/>
    </row>
    <row r="227" s="2" customFormat="1" ht="16.8" customHeight="1">
      <c r="A227" s="41"/>
      <c r="B227" s="47"/>
      <c r="C227" s="306" t="s">
        <v>19</v>
      </c>
      <c r="D227" s="306" t="s">
        <v>1073</v>
      </c>
      <c r="E227" s="20" t="s">
        <v>19</v>
      </c>
      <c r="F227" s="307">
        <v>0</v>
      </c>
      <c r="G227" s="41"/>
      <c r="H227" s="47"/>
    </row>
    <row r="228" s="2" customFormat="1" ht="16.8" customHeight="1">
      <c r="A228" s="41"/>
      <c r="B228" s="47"/>
      <c r="C228" s="306" t="s">
        <v>19</v>
      </c>
      <c r="D228" s="306" t="s">
        <v>1074</v>
      </c>
      <c r="E228" s="20" t="s">
        <v>19</v>
      </c>
      <c r="F228" s="307">
        <v>5.7999999999999998</v>
      </c>
      <c r="G228" s="41"/>
      <c r="H228" s="47"/>
    </row>
    <row r="229" s="2" customFormat="1" ht="16.8" customHeight="1">
      <c r="A229" s="41"/>
      <c r="B229" s="47"/>
      <c r="C229" s="306" t="s">
        <v>19</v>
      </c>
      <c r="D229" s="306" t="s">
        <v>1075</v>
      </c>
      <c r="E229" s="20" t="s">
        <v>19</v>
      </c>
      <c r="F229" s="307">
        <v>3.7120000000000002</v>
      </c>
      <c r="G229" s="41"/>
      <c r="H229" s="47"/>
    </row>
    <row r="230" s="2" customFormat="1" ht="16.8" customHeight="1">
      <c r="A230" s="41"/>
      <c r="B230" s="47"/>
      <c r="C230" s="306" t="s">
        <v>139</v>
      </c>
      <c r="D230" s="306" t="s">
        <v>257</v>
      </c>
      <c r="E230" s="20" t="s">
        <v>19</v>
      </c>
      <c r="F230" s="307">
        <v>9.5120000000000005</v>
      </c>
      <c r="G230" s="41"/>
      <c r="H230" s="47"/>
    </row>
    <row r="231" s="2" customFormat="1" ht="16.8" customHeight="1">
      <c r="A231" s="41"/>
      <c r="B231" s="47"/>
      <c r="C231" s="308" t="s">
        <v>1268</v>
      </c>
      <c r="D231" s="41"/>
      <c r="E231" s="41"/>
      <c r="F231" s="41"/>
      <c r="G231" s="41"/>
      <c r="H231" s="47"/>
    </row>
    <row r="232" s="2" customFormat="1" ht="16.8" customHeight="1">
      <c r="A232" s="41"/>
      <c r="B232" s="47"/>
      <c r="C232" s="306" t="s">
        <v>1068</v>
      </c>
      <c r="D232" s="306" t="s">
        <v>1309</v>
      </c>
      <c r="E232" s="20" t="s">
        <v>97</v>
      </c>
      <c r="F232" s="307">
        <v>9.5120000000000005</v>
      </c>
      <c r="G232" s="41"/>
      <c r="H232" s="47"/>
    </row>
    <row r="233" s="2" customFormat="1" ht="16.8" customHeight="1">
      <c r="A233" s="41"/>
      <c r="B233" s="47"/>
      <c r="C233" s="306" t="s">
        <v>1058</v>
      </c>
      <c r="D233" s="306" t="s">
        <v>1310</v>
      </c>
      <c r="E233" s="20" t="s">
        <v>97</v>
      </c>
      <c r="F233" s="307">
        <v>9.5120000000000005</v>
      </c>
      <c r="G233" s="41"/>
      <c r="H233" s="47"/>
    </row>
    <row r="234" s="2" customFormat="1" ht="16.8" customHeight="1">
      <c r="A234" s="41"/>
      <c r="B234" s="47"/>
      <c r="C234" s="306" t="s">
        <v>1063</v>
      </c>
      <c r="D234" s="306" t="s">
        <v>1311</v>
      </c>
      <c r="E234" s="20" t="s">
        <v>97</v>
      </c>
      <c r="F234" s="307">
        <v>9.5120000000000005</v>
      </c>
      <c r="G234" s="41"/>
      <c r="H234" s="47"/>
    </row>
    <row r="235" s="2" customFormat="1" ht="16.8" customHeight="1">
      <c r="A235" s="41"/>
      <c r="B235" s="47"/>
      <c r="C235" s="306" t="s">
        <v>1077</v>
      </c>
      <c r="D235" s="306" t="s">
        <v>1312</v>
      </c>
      <c r="E235" s="20" t="s">
        <v>97</v>
      </c>
      <c r="F235" s="307">
        <v>9.5120000000000005</v>
      </c>
      <c r="G235" s="41"/>
      <c r="H235" s="47"/>
    </row>
    <row r="236" s="2" customFormat="1" ht="16.8" customHeight="1">
      <c r="A236" s="41"/>
      <c r="B236" s="47"/>
      <c r="C236" s="302" t="s">
        <v>167</v>
      </c>
      <c r="D236" s="303" t="s">
        <v>168</v>
      </c>
      <c r="E236" s="304" t="s">
        <v>156</v>
      </c>
      <c r="F236" s="305">
        <v>11.259</v>
      </c>
      <c r="G236" s="41"/>
      <c r="H236" s="47"/>
    </row>
    <row r="237" s="2" customFormat="1" ht="16.8" customHeight="1">
      <c r="A237" s="41"/>
      <c r="B237" s="47"/>
      <c r="C237" s="306" t="s">
        <v>19</v>
      </c>
      <c r="D237" s="306" t="s">
        <v>339</v>
      </c>
      <c r="E237" s="20" t="s">
        <v>19</v>
      </c>
      <c r="F237" s="307">
        <v>11.259</v>
      </c>
      <c r="G237" s="41"/>
      <c r="H237" s="47"/>
    </row>
    <row r="238" s="2" customFormat="1" ht="16.8" customHeight="1">
      <c r="A238" s="41"/>
      <c r="B238" s="47"/>
      <c r="C238" s="306" t="s">
        <v>167</v>
      </c>
      <c r="D238" s="306" t="s">
        <v>257</v>
      </c>
      <c r="E238" s="20" t="s">
        <v>19</v>
      </c>
      <c r="F238" s="307">
        <v>11.259</v>
      </c>
      <c r="G238" s="41"/>
      <c r="H238" s="47"/>
    </row>
    <row r="239" s="2" customFormat="1" ht="16.8" customHeight="1">
      <c r="A239" s="41"/>
      <c r="B239" s="47"/>
      <c r="C239" s="308" t="s">
        <v>1268</v>
      </c>
      <c r="D239" s="41"/>
      <c r="E239" s="41"/>
      <c r="F239" s="41"/>
      <c r="G239" s="41"/>
      <c r="H239" s="47"/>
    </row>
    <row r="240" s="2" customFormat="1" ht="16.8" customHeight="1">
      <c r="A240" s="41"/>
      <c r="B240" s="47"/>
      <c r="C240" s="306" t="s">
        <v>335</v>
      </c>
      <c r="D240" s="306" t="s">
        <v>1313</v>
      </c>
      <c r="E240" s="20" t="s">
        <v>156</v>
      </c>
      <c r="F240" s="307">
        <v>11.259</v>
      </c>
      <c r="G240" s="41"/>
      <c r="H240" s="47"/>
    </row>
    <row r="241" s="2" customFormat="1" ht="16.8" customHeight="1">
      <c r="A241" s="41"/>
      <c r="B241" s="47"/>
      <c r="C241" s="306" t="s">
        <v>341</v>
      </c>
      <c r="D241" s="306" t="s">
        <v>342</v>
      </c>
      <c r="E241" s="20" t="s">
        <v>181</v>
      </c>
      <c r="F241" s="307">
        <v>20.265999999999998</v>
      </c>
      <c r="G241" s="41"/>
      <c r="H241" s="47"/>
    </row>
    <row r="242" s="2" customFormat="1" ht="16.8" customHeight="1">
      <c r="A242" s="41"/>
      <c r="B242" s="47"/>
      <c r="C242" s="302" t="s">
        <v>133</v>
      </c>
      <c r="D242" s="303" t="s">
        <v>134</v>
      </c>
      <c r="E242" s="304" t="s">
        <v>97</v>
      </c>
      <c r="F242" s="305">
        <v>17.552</v>
      </c>
      <c r="G242" s="41"/>
      <c r="H242" s="47"/>
    </row>
    <row r="243" s="2" customFormat="1" ht="16.8" customHeight="1">
      <c r="A243" s="41"/>
      <c r="B243" s="47"/>
      <c r="C243" s="306" t="s">
        <v>19</v>
      </c>
      <c r="D243" s="306" t="s">
        <v>423</v>
      </c>
      <c r="E243" s="20" t="s">
        <v>19</v>
      </c>
      <c r="F243" s="307">
        <v>0</v>
      </c>
      <c r="G243" s="41"/>
      <c r="H243" s="47"/>
    </row>
    <row r="244" s="2" customFormat="1" ht="16.8" customHeight="1">
      <c r="A244" s="41"/>
      <c r="B244" s="47"/>
      <c r="C244" s="306" t="s">
        <v>19</v>
      </c>
      <c r="D244" s="306" t="s">
        <v>424</v>
      </c>
      <c r="E244" s="20" t="s">
        <v>19</v>
      </c>
      <c r="F244" s="307">
        <v>6</v>
      </c>
      <c r="G244" s="41"/>
      <c r="H244" s="47"/>
    </row>
    <row r="245" s="2" customFormat="1" ht="16.8" customHeight="1">
      <c r="A245" s="41"/>
      <c r="B245" s="47"/>
      <c r="C245" s="306" t="s">
        <v>19</v>
      </c>
      <c r="D245" s="306" t="s">
        <v>425</v>
      </c>
      <c r="E245" s="20" t="s">
        <v>19</v>
      </c>
      <c r="F245" s="307">
        <v>-2.7450000000000001</v>
      </c>
      <c r="G245" s="41"/>
      <c r="H245" s="47"/>
    </row>
    <row r="246" s="2" customFormat="1" ht="16.8" customHeight="1">
      <c r="A246" s="41"/>
      <c r="B246" s="47"/>
      <c r="C246" s="306" t="s">
        <v>19</v>
      </c>
      <c r="D246" s="306" t="s">
        <v>426</v>
      </c>
      <c r="E246" s="20" t="s">
        <v>19</v>
      </c>
      <c r="F246" s="307">
        <v>0</v>
      </c>
      <c r="G246" s="41"/>
      <c r="H246" s="47"/>
    </row>
    <row r="247" s="2" customFormat="1" ht="16.8" customHeight="1">
      <c r="A247" s="41"/>
      <c r="B247" s="47"/>
      <c r="C247" s="306" t="s">
        <v>19</v>
      </c>
      <c r="D247" s="306" t="s">
        <v>427</v>
      </c>
      <c r="E247" s="20" t="s">
        <v>19</v>
      </c>
      <c r="F247" s="307">
        <v>3.0710000000000002</v>
      </c>
      <c r="G247" s="41"/>
      <c r="H247" s="47"/>
    </row>
    <row r="248" s="2" customFormat="1" ht="16.8" customHeight="1">
      <c r="A248" s="41"/>
      <c r="B248" s="47"/>
      <c r="C248" s="306" t="s">
        <v>19</v>
      </c>
      <c r="D248" s="306" t="s">
        <v>428</v>
      </c>
      <c r="E248" s="20" t="s">
        <v>19</v>
      </c>
      <c r="F248" s="307">
        <v>0</v>
      </c>
      <c r="G248" s="41"/>
      <c r="H248" s="47"/>
    </row>
    <row r="249" s="2" customFormat="1" ht="16.8" customHeight="1">
      <c r="A249" s="41"/>
      <c r="B249" s="47"/>
      <c r="C249" s="306" t="s">
        <v>19</v>
      </c>
      <c r="D249" s="306" t="s">
        <v>427</v>
      </c>
      <c r="E249" s="20" t="s">
        <v>19</v>
      </c>
      <c r="F249" s="307">
        <v>3.0710000000000002</v>
      </c>
      <c r="G249" s="41"/>
      <c r="H249" s="47"/>
    </row>
    <row r="250" s="2" customFormat="1" ht="16.8" customHeight="1">
      <c r="A250" s="41"/>
      <c r="B250" s="47"/>
      <c r="C250" s="306" t="s">
        <v>19</v>
      </c>
      <c r="D250" s="306" t="s">
        <v>429</v>
      </c>
      <c r="E250" s="20" t="s">
        <v>19</v>
      </c>
      <c r="F250" s="307">
        <v>0</v>
      </c>
      <c r="G250" s="41"/>
      <c r="H250" s="47"/>
    </row>
    <row r="251" s="2" customFormat="1" ht="16.8" customHeight="1">
      <c r="A251" s="41"/>
      <c r="B251" s="47"/>
      <c r="C251" s="306" t="s">
        <v>19</v>
      </c>
      <c r="D251" s="306" t="s">
        <v>430</v>
      </c>
      <c r="E251" s="20" t="s">
        <v>19</v>
      </c>
      <c r="F251" s="307">
        <v>10.9</v>
      </c>
      <c r="G251" s="41"/>
      <c r="H251" s="47"/>
    </row>
    <row r="252" s="2" customFormat="1" ht="16.8" customHeight="1">
      <c r="A252" s="41"/>
      <c r="B252" s="47"/>
      <c r="C252" s="306" t="s">
        <v>19</v>
      </c>
      <c r="D252" s="306" t="s">
        <v>425</v>
      </c>
      <c r="E252" s="20" t="s">
        <v>19</v>
      </c>
      <c r="F252" s="307">
        <v>-2.7450000000000001</v>
      </c>
      <c r="G252" s="41"/>
      <c r="H252" s="47"/>
    </row>
    <row r="253" s="2" customFormat="1" ht="16.8" customHeight="1">
      <c r="A253" s="41"/>
      <c r="B253" s="47"/>
      <c r="C253" s="306" t="s">
        <v>133</v>
      </c>
      <c r="D253" s="306" t="s">
        <v>257</v>
      </c>
      <c r="E253" s="20" t="s">
        <v>19</v>
      </c>
      <c r="F253" s="307">
        <v>17.552</v>
      </c>
      <c r="G253" s="41"/>
      <c r="H253" s="47"/>
    </row>
    <row r="254" s="2" customFormat="1" ht="16.8" customHeight="1">
      <c r="A254" s="41"/>
      <c r="B254" s="47"/>
      <c r="C254" s="308" t="s">
        <v>1268</v>
      </c>
      <c r="D254" s="41"/>
      <c r="E254" s="41"/>
      <c r="F254" s="41"/>
      <c r="G254" s="41"/>
      <c r="H254" s="47"/>
    </row>
    <row r="255" s="2" customFormat="1" ht="16.8" customHeight="1">
      <c r="A255" s="41"/>
      <c r="B255" s="47"/>
      <c r="C255" s="306" t="s">
        <v>419</v>
      </c>
      <c r="D255" s="306" t="s">
        <v>1314</v>
      </c>
      <c r="E255" s="20" t="s">
        <v>97</v>
      </c>
      <c r="F255" s="307">
        <v>17.552</v>
      </c>
      <c r="G255" s="41"/>
      <c r="H255" s="47"/>
    </row>
    <row r="256" s="2" customFormat="1" ht="16.8" customHeight="1">
      <c r="A256" s="41"/>
      <c r="B256" s="47"/>
      <c r="C256" s="306" t="s">
        <v>397</v>
      </c>
      <c r="D256" s="306" t="s">
        <v>1315</v>
      </c>
      <c r="E256" s="20" t="s">
        <v>97</v>
      </c>
      <c r="F256" s="307">
        <v>25.164000000000001</v>
      </c>
      <c r="G256" s="41"/>
      <c r="H256" s="47"/>
    </row>
    <row r="257" s="2" customFormat="1" ht="16.8" customHeight="1">
      <c r="A257" s="41"/>
      <c r="B257" s="47"/>
      <c r="C257" s="306" t="s">
        <v>403</v>
      </c>
      <c r="D257" s="306" t="s">
        <v>1316</v>
      </c>
      <c r="E257" s="20" t="s">
        <v>97</v>
      </c>
      <c r="F257" s="307">
        <v>42.006</v>
      </c>
      <c r="G257" s="41"/>
      <c r="H257" s="47"/>
    </row>
    <row r="258" s="2" customFormat="1" ht="16.8" customHeight="1">
      <c r="A258" s="41"/>
      <c r="B258" s="47"/>
      <c r="C258" s="306" t="s">
        <v>409</v>
      </c>
      <c r="D258" s="306" t="s">
        <v>1317</v>
      </c>
      <c r="E258" s="20" t="s">
        <v>97</v>
      </c>
      <c r="F258" s="307">
        <v>42.006</v>
      </c>
      <c r="G258" s="41"/>
      <c r="H258" s="47"/>
    </row>
    <row r="259" s="2" customFormat="1" ht="16.8" customHeight="1">
      <c r="A259" s="41"/>
      <c r="B259" s="47"/>
      <c r="C259" s="306" t="s">
        <v>432</v>
      </c>
      <c r="D259" s="306" t="s">
        <v>1318</v>
      </c>
      <c r="E259" s="20" t="s">
        <v>97</v>
      </c>
      <c r="F259" s="307">
        <v>7.6120000000000001</v>
      </c>
      <c r="G259" s="41"/>
      <c r="H259" s="47"/>
    </row>
    <row r="260" s="2" customFormat="1">
      <c r="A260" s="41"/>
      <c r="B260" s="47"/>
      <c r="C260" s="306" t="s">
        <v>1118</v>
      </c>
      <c r="D260" s="306" t="s">
        <v>1296</v>
      </c>
      <c r="E260" s="20" t="s">
        <v>97</v>
      </c>
      <c r="F260" s="307">
        <v>60.125</v>
      </c>
      <c r="G260" s="41"/>
      <c r="H260" s="47"/>
    </row>
    <row r="261" s="2" customFormat="1" ht="16.8" customHeight="1">
      <c r="A261" s="41"/>
      <c r="B261" s="47"/>
      <c r="C261" s="302" t="s">
        <v>198</v>
      </c>
      <c r="D261" s="303" t="s">
        <v>199</v>
      </c>
      <c r="E261" s="304" t="s">
        <v>97</v>
      </c>
      <c r="F261" s="305">
        <v>16.841999999999999</v>
      </c>
      <c r="G261" s="41"/>
      <c r="H261" s="47"/>
    </row>
    <row r="262" s="2" customFormat="1" ht="16.8" customHeight="1">
      <c r="A262" s="41"/>
      <c r="B262" s="47"/>
      <c r="C262" s="306" t="s">
        <v>19</v>
      </c>
      <c r="D262" s="306" t="s">
        <v>446</v>
      </c>
      <c r="E262" s="20" t="s">
        <v>19</v>
      </c>
      <c r="F262" s="307">
        <v>0</v>
      </c>
      <c r="G262" s="41"/>
      <c r="H262" s="47"/>
    </row>
    <row r="263" s="2" customFormat="1" ht="16.8" customHeight="1">
      <c r="A263" s="41"/>
      <c r="B263" s="47"/>
      <c r="C263" s="306" t="s">
        <v>19</v>
      </c>
      <c r="D263" s="306" t="s">
        <v>195</v>
      </c>
      <c r="E263" s="20" t="s">
        <v>19</v>
      </c>
      <c r="F263" s="307">
        <v>16.841999999999999</v>
      </c>
      <c r="G263" s="41"/>
      <c r="H263" s="47"/>
    </row>
    <row r="264" s="2" customFormat="1" ht="16.8" customHeight="1">
      <c r="A264" s="41"/>
      <c r="B264" s="47"/>
      <c r="C264" s="306" t="s">
        <v>198</v>
      </c>
      <c r="D264" s="306" t="s">
        <v>257</v>
      </c>
      <c r="E264" s="20" t="s">
        <v>19</v>
      </c>
      <c r="F264" s="307">
        <v>16.841999999999999</v>
      </c>
      <c r="G264" s="41"/>
      <c r="H264" s="47"/>
    </row>
    <row r="265" s="2" customFormat="1" ht="16.8" customHeight="1">
      <c r="A265" s="41"/>
      <c r="B265" s="47"/>
      <c r="C265" s="308" t="s">
        <v>1268</v>
      </c>
      <c r="D265" s="41"/>
      <c r="E265" s="41"/>
      <c r="F265" s="41"/>
      <c r="G265" s="41"/>
      <c r="H265" s="47"/>
    </row>
    <row r="266" s="2" customFormat="1" ht="16.8" customHeight="1">
      <c r="A266" s="41"/>
      <c r="B266" s="47"/>
      <c r="C266" s="306" t="s">
        <v>442</v>
      </c>
      <c r="D266" s="306" t="s">
        <v>1277</v>
      </c>
      <c r="E266" s="20" t="s">
        <v>97</v>
      </c>
      <c r="F266" s="307">
        <v>16.841999999999999</v>
      </c>
      <c r="G266" s="41"/>
      <c r="H266" s="47"/>
    </row>
    <row r="267" s="2" customFormat="1" ht="16.8" customHeight="1">
      <c r="A267" s="41"/>
      <c r="B267" s="47"/>
      <c r="C267" s="306" t="s">
        <v>403</v>
      </c>
      <c r="D267" s="306" t="s">
        <v>1316</v>
      </c>
      <c r="E267" s="20" t="s">
        <v>97</v>
      </c>
      <c r="F267" s="307">
        <v>42.006</v>
      </c>
      <c r="G267" s="41"/>
      <c r="H267" s="47"/>
    </row>
    <row r="268" s="2" customFormat="1" ht="16.8" customHeight="1">
      <c r="A268" s="41"/>
      <c r="B268" s="47"/>
      <c r="C268" s="306" t="s">
        <v>409</v>
      </c>
      <c r="D268" s="306" t="s">
        <v>1317</v>
      </c>
      <c r="E268" s="20" t="s">
        <v>97</v>
      </c>
      <c r="F268" s="307">
        <v>42.006</v>
      </c>
      <c r="G268" s="41"/>
      <c r="H268" s="47"/>
    </row>
    <row r="269" s="2" customFormat="1" ht="16.8" customHeight="1">
      <c r="A269" s="41"/>
      <c r="B269" s="47"/>
      <c r="C269" s="306" t="s">
        <v>414</v>
      </c>
      <c r="D269" s="306" t="s">
        <v>1319</v>
      </c>
      <c r="E269" s="20" t="s">
        <v>97</v>
      </c>
      <c r="F269" s="307">
        <v>16.841999999999999</v>
      </c>
      <c r="G269" s="41"/>
      <c r="H269" s="47"/>
    </row>
    <row r="270" s="2" customFormat="1" ht="16.8" customHeight="1">
      <c r="A270" s="41"/>
      <c r="B270" s="47"/>
      <c r="C270" s="306" t="s">
        <v>448</v>
      </c>
      <c r="D270" s="306" t="s">
        <v>1320</v>
      </c>
      <c r="E270" s="20" t="s">
        <v>97</v>
      </c>
      <c r="F270" s="307">
        <v>16.841999999999999</v>
      </c>
      <c r="G270" s="41"/>
      <c r="H270" s="47"/>
    </row>
    <row r="271" s="2" customFormat="1">
      <c r="A271" s="41"/>
      <c r="B271" s="47"/>
      <c r="C271" s="306" t="s">
        <v>1118</v>
      </c>
      <c r="D271" s="306" t="s">
        <v>1296</v>
      </c>
      <c r="E271" s="20" t="s">
        <v>97</v>
      </c>
      <c r="F271" s="307">
        <v>60.125</v>
      </c>
      <c r="G271" s="41"/>
      <c r="H271" s="47"/>
    </row>
    <row r="272" s="2" customFormat="1" ht="16.8" customHeight="1">
      <c r="A272" s="41"/>
      <c r="B272" s="47"/>
      <c r="C272" s="302" t="s">
        <v>130</v>
      </c>
      <c r="D272" s="303" t="s">
        <v>131</v>
      </c>
      <c r="E272" s="304" t="s">
        <v>97</v>
      </c>
      <c r="F272" s="305">
        <v>7.6120000000000001</v>
      </c>
      <c r="G272" s="41"/>
      <c r="H272" s="47"/>
    </row>
    <row r="273" s="2" customFormat="1" ht="16.8" customHeight="1">
      <c r="A273" s="41"/>
      <c r="B273" s="47"/>
      <c r="C273" s="306" t="s">
        <v>19</v>
      </c>
      <c r="D273" s="306" t="s">
        <v>423</v>
      </c>
      <c r="E273" s="20" t="s">
        <v>19</v>
      </c>
      <c r="F273" s="307">
        <v>0</v>
      </c>
      <c r="G273" s="41"/>
      <c r="H273" s="47"/>
    </row>
    <row r="274" s="2" customFormat="1" ht="16.8" customHeight="1">
      <c r="A274" s="41"/>
      <c r="B274" s="47"/>
      <c r="C274" s="306" t="s">
        <v>19</v>
      </c>
      <c r="D274" s="306" t="s">
        <v>436</v>
      </c>
      <c r="E274" s="20" t="s">
        <v>19</v>
      </c>
      <c r="F274" s="307">
        <v>7.7699999999999996</v>
      </c>
      <c r="G274" s="41"/>
      <c r="H274" s="47"/>
    </row>
    <row r="275" s="2" customFormat="1" ht="16.8" customHeight="1">
      <c r="A275" s="41"/>
      <c r="B275" s="47"/>
      <c r="C275" s="306" t="s">
        <v>19</v>
      </c>
      <c r="D275" s="306" t="s">
        <v>425</v>
      </c>
      <c r="E275" s="20" t="s">
        <v>19</v>
      </c>
      <c r="F275" s="307">
        <v>-2.7450000000000001</v>
      </c>
      <c r="G275" s="41"/>
      <c r="H275" s="47"/>
    </row>
    <row r="276" s="2" customFormat="1" ht="16.8" customHeight="1">
      <c r="A276" s="41"/>
      <c r="B276" s="47"/>
      <c r="C276" s="306" t="s">
        <v>19</v>
      </c>
      <c r="D276" s="306" t="s">
        <v>426</v>
      </c>
      <c r="E276" s="20" t="s">
        <v>19</v>
      </c>
      <c r="F276" s="307">
        <v>0</v>
      </c>
      <c r="G276" s="41"/>
      <c r="H276" s="47"/>
    </row>
    <row r="277" s="2" customFormat="1" ht="16.8" customHeight="1">
      <c r="A277" s="41"/>
      <c r="B277" s="47"/>
      <c r="C277" s="306" t="s">
        <v>19</v>
      </c>
      <c r="D277" s="306" t="s">
        <v>437</v>
      </c>
      <c r="E277" s="20" t="s">
        <v>19</v>
      </c>
      <c r="F277" s="307">
        <v>4.3840000000000003</v>
      </c>
      <c r="G277" s="41"/>
      <c r="H277" s="47"/>
    </row>
    <row r="278" s="2" customFormat="1" ht="16.8" customHeight="1">
      <c r="A278" s="41"/>
      <c r="B278" s="47"/>
      <c r="C278" s="306" t="s">
        <v>19</v>
      </c>
      <c r="D278" s="306" t="s">
        <v>428</v>
      </c>
      <c r="E278" s="20" t="s">
        <v>19</v>
      </c>
      <c r="F278" s="307">
        <v>0</v>
      </c>
      <c r="G278" s="41"/>
      <c r="H278" s="47"/>
    </row>
    <row r="279" s="2" customFormat="1" ht="16.8" customHeight="1">
      <c r="A279" s="41"/>
      <c r="B279" s="47"/>
      <c r="C279" s="306" t="s">
        <v>19</v>
      </c>
      <c r="D279" s="306" t="s">
        <v>437</v>
      </c>
      <c r="E279" s="20" t="s">
        <v>19</v>
      </c>
      <c r="F279" s="307">
        <v>4.3840000000000003</v>
      </c>
      <c r="G279" s="41"/>
      <c r="H279" s="47"/>
    </row>
    <row r="280" s="2" customFormat="1" ht="16.8" customHeight="1">
      <c r="A280" s="41"/>
      <c r="B280" s="47"/>
      <c r="C280" s="306" t="s">
        <v>19</v>
      </c>
      <c r="D280" s="306" t="s">
        <v>429</v>
      </c>
      <c r="E280" s="20" t="s">
        <v>19</v>
      </c>
      <c r="F280" s="307">
        <v>0</v>
      </c>
      <c r="G280" s="41"/>
      <c r="H280" s="47"/>
    </row>
    <row r="281" s="2" customFormat="1" ht="16.8" customHeight="1">
      <c r="A281" s="41"/>
      <c r="B281" s="47"/>
      <c r="C281" s="306" t="s">
        <v>19</v>
      </c>
      <c r="D281" s="306" t="s">
        <v>438</v>
      </c>
      <c r="E281" s="20" t="s">
        <v>19</v>
      </c>
      <c r="F281" s="307">
        <v>14.116</v>
      </c>
      <c r="G281" s="41"/>
      <c r="H281" s="47"/>
    </row>
    <row r="282" s="2" customFormat="1" ht="16.8" customHeight="1">
      <c r="A282" s="41"/>
      <c r="B282" s="47"/>
      <c r="C282" s="306" t="s">
        <v>19</v>
      </c>
      <c r="D282" s="306" t="s">
        <v>425</v>
      </c>
      <c r="E282" s="20" t="s">
        <v>19</v>
      </c>
      <c r="F282" s="307">
        <v>-2.7450000000000001</v>
      </c>
      <c r="G282" s="41"/>
      <c r="H282" s="47"/>
    </row>
    <row r="283" s="2" customFormat="1" ht="16.8" customHeight="1">
      <c r="A283" s="41"/>
      <c r="B283" s="47"/>
      <c r="C283" s="306" t="s">
        <v>19</v>
      </c>
      <c r="D283" s="306" t="s">
        <v>439</v>
      </c>
      <c r="E283" s="20" t="s">
        <v>19</v>
      </c>
      <c r="F283" s="307">
        <v>0</v>
      </c>
      <c r="G283" s="41"/>
      <c r="H283" s="47"/>
    </row>
    <row r="284" s="2" customFormat="1" ht="16.8" customHeight="1">
      <c r="A284" s="41"/>
      <c r="B284" s="47"/>
      <c r="C284" s="306" t="s">
        <v>19</v>
      </c>
      <c r="D284" s="306" t="s">
        <v>440</v>
      </c>
      <c r="E284" s="20" t="s">
        <v>19</v>
      </c>
      <c r="F284" s="307">
        <v>-17.552</v>
      </c>
      <c r="G284" s="41"/>
      <c r="H284" s="47"/>
    </row>
    <row r="285" s="2" customFormat="1" ht="16.8" customHeight="1">
      <c r="A285" s="41"/>
      <c r="B285" s="47"/>
      <c r="C285" s="306" t="s">
        <v>130</v>
      </c>
      <c r="D285" s="306" t="s">
        <v>257</v>
      </c>
      <c r="E285" s="20" t="s">
        <v>19</v>
      </c>
      <c r="F285" s="307">
        <v>7.6120000000000001</v>
      </c>
      <c r="G285" s="41"/>
      <c r="H285" s="47"/>
    </row>
    <row r="286" s="2" customFormat="1" ht="16.8" customHeight="1">
      <c r="A286" s="41"/>
      <c r="B286" s="47"/>
      <c r="C286" s="308" t="s">
        <v>1268</v>
      </c>
      <c r="D286" s="41"/>
      <c r="E286" s="41"/>
      <c r="F286" s="41"/>
      <c r="G286" s="41"/>
      <c r="H286" s="47"/>
    </row>
    <row r="287" s="2" customFormat="1" ht="16.8" customHeight="1">
      <c r="A287" s="41"/>
      <c r="B287" s="47"/>
      <c r="C287" s="306" t="s">
        <v>432</v>
      </c>
      <c r="D287" s="306" t="s">
        <v>1318</v>
      </c>
      <c r="E287" s="20" t="s">
        <v>97</v>
      </c>
      <c r="F287" s="307">
        <v>7.6120000000000001</v>
      </c>
      <c r="G287" s="41"/>
      <c r="H287" s="47"/>
    </row>
    <row r="288" s="2" customFormat="1" ht="16.8" customHeight="1">
      <c r="A288" s="41"/>
      <c r="B288" s="47"/>
      <c r="C288" s="306" t="s">
        <v>397</v>
      </c>
      <c r="D288" s="306" t="s">
        <v>1315</v>
      </c>
      <c r="E288" s="20" t="s">
        <v>97</v>
      </c>
      <c r="F288" s="307">
        <v>25.164000000000001</v>
      </c>
      <c r="G288" s="41"/>
      <c r="H288" s="47"/>
    </row>
    <row r="289" s="2" customFormat="1" ht="16.8" customHeight="1">
      <c r="A289" s="41"/>
      <c r="B289" s="47"/>
      <c r="C289" s="306" t="s">
        <v>403</v>
      </c>
      <c r="D289" s="306" t="s">
        <v>1316</v>
      </c>
      <c r="E289" s="20" t="s">
        <v>97</v>
      </c>
      <c r="F289" s="307">
        <v>42.006</v>
      </c>
      <c r="G289" s="41"/>
      <c r="H289" s="47"/>
    </row>
    <row r="290" s="2" customFormat="1" ht="16.8" customHeight="1">
      <c r="A290" s="41"/>
      <c r="B290" s="47"/>
      <c r="C290" s="306" t="s">
        <v>409</v>
      </c>
      <c r="D290" s="306" t="s">
        <v>1317</v>
      </c>
      <c r="E290" s="20" t="s">
        <v>97</v>
      </c>
      <c r="F290" s="307">
        <v>42.006</v>
      </c>
      <c r="G290" s="41"/>
      <c r="H290" s="47"/>
    </row>
    <row r="291" s="2" customFormat="1">
      <c r="A291" s="41"/>
      <c r="B291" s="47"/>
      <c r="C291" s="306" t="s">
        <v>1118</v>
      </c>
      <c r="D291" s="306" t="s">
        <v>1296</v>
      </c>
      <c r="E291" s="20" t="s">
        <v>97</v>
      </c>
      <c r="F291" s="307">
        <v>60.125</v>
      </c>
      <c r="G291" s="41"/>
      <c r="H291" s="47"/>
    </row>
    <row r="292" s="2" customFormat="1" ht="16.8" customHeight="1">
      <c r="A292" s="41"/>
      <c r="B292" s="47"/>
      <c r="C292" s="302" t="s">
        <v>170</v>
      </c>
      <c r="D292" s="303" t="s">
        <v>171</v>
      </c>
      <c r="E292" s="304" t="s">
        <v>97</v>
      </c>
      <c r="F292" s="305">
        <v>82.001999999999995</v>
      </c>
      <c r="G292" s="41"/>
      <c r="H292" s="47"/>
    </row>
    <row r="293" s="2" customFormat="1" ht="16.8" customHeight="1">
      <c r="A293" s="41"/>
      <c r="B293" s="47"/>
      <c r="C293" s="306" t="s">
        <v>19</v>
      </c>
      <c r="D293" s="306" t="s">
        <v>350</v>
      </c>
      <c r="E293" s="20" t="s">
        <v>19</v>
      </c>
      <c r="F293" s="307">
        <v>16.280000000000001</v>
      </c>
      <c r="G293" s="41"/>
      <c r="H293" s="47"/>
    </row>
    <row r="294" s="2" customFormat="1" ht="16.8" customHeight="1">
      <c r="A294" s="41"/>
      <c r="B294" s="47"/>
      <c r="C294" s="306" t="s">
        <v>19</v>
      </c>
      <c r="D294" s="306" t="s">
        <v>351</v>
      </c>
      <c r="E294" s="20" t="s">
        <v>19</v>
      </c>
      <c r="F294" s="307">
        <v>18.859999999999999</v>
      </c>
      <c r="G294" s="41"/>
      <c r="H294" s="47"/>
    </row>
    <row r="295" s="2" customFormat="1" ht="16.8" customHeight="1">
      <c r="A295" s="41"/>
      <c r="B295" s="47"/>
      <c r="C295" s="306" t="s">
        <v>19</v>
      </c>
      <c r="D295" s="306" t="s">
        <v>352</v>
      </c>
      <c r="E295" s="20" t="s">
        <v>19</v>
      </c>
      <c r="F295" s="307">
        <v>7.1120000000000001</v>
      </c>
      <c r="G295" s="41"/>
      <c r="H295" s="47"/>
    </row>
    <row r="296" s="2" customFormat="1" ht="16.8" customHeight="1">
      <c r="A296" s="41"/>
      <c r="B296" s="47"/>
      <c r="C296" s="306" t="s">
        <v>19</v>
      </c>
      <c r="D296" s="306" t="s">
        <v>353</v>
      </c>
      <c r="E296" s="20" t="s">
        <v>19</v>
      </c>
      <c r="F296" s="307">
        <v>39.75</v>
      </c>
      <c r="G296" s="41"/>
      <c r="H296" s="47"/>
    </row>
    <row r="297" s="2" customFormat="1" ht="16.8" customHeight="1">
      <c r="A297" s="41"/>
      <c r="B297" s="47"/>
      <c r="C297" s="306" t="s">
        <v>170</v>
      </c>
      <c r="D297" s="306" t="s">
        <v>257</v>
      </c>
      <c r="E297" s="20" t="s">
        <v>19</v>
      </c>
      <c r="F297" s="307">
        <v>82.001999999999995</v>
      </c>
      <c r="G297" s="41"/>
      <c r="H297" s="47"/>
    </row>
    <row r="298" s="2" customFormat="1" ht="16.8" customHeight="1">
      <c r="A298" s="41"/>
      <c r="B298" s="47"/>
      <c r="C298" s="308" t="s">
        <v>1268</v>
      </c>
      <c r="D298" s="41"/>
      <c r="E298" s="41"/>
      <c r="F298" s="41"/>
      <c r="G298" s="41"/>
      <c r="H298" s="47"/>
    </row>
    <row r="299" s="2" customFormat="1" ht="16.8" customHeight="1">
      <c r="A299" s="41"/>
      <c r="B299" s="47"/>
      <c r="C299" s="306" t="s">
        <v>346</v>
      </c>
      <c r="D299" s="306" t="s">
        <v>1321</v>
      </c>
      <c r="E299" s="20" t="s">
        <v>97</v>
      </c>
      <c r="F299" s="307">
        <v>82.001999999999995</v>
      </c>
      <c r="G299" s="41"/>
      <c r="H299" s="47"/>
    </row>
    <row r="300" s="2" customFormat="1" ht="16.8" customHeight="1">
      <c r="A300" s="41"/>
      <c r="B300" s="47"/>
      <c r="C300" s="306" t="s">
        <v>360</v>
      </c>
      <c r="D300" s="306" t="s">
        <v>1322</v>
      </c>
      <c r="E300" s="20" t="s">
        <v>97</v>
      </c>
      <c r="F300" s="307">
        <v>82.001999999999995</v>
      </c>
      <c r="G300" s="41"/>
      <c r="H300" s="47"/>
    </row>
    <row r="301" s="2" customFormat="1" ht="16.8" customHeight="1">
      <c r="A301" s="41"/>
      <c r="B301" s="47"/>
      <c r="C301" s="306" t="s">
        <v>365</v>
      </c>
      <c r="D301" s="306" t="s">
        <v>366</v>
      </c>
      <c r="E301" s="20" t="s">
        <v>367</v>
      </c>
      <c r="F301" s="307">
        <v>2.46</v>
      </c>
      <c r="G301" s="41"/>
      <c r="H301" s="47"/>
    </row>
    <row r="302" s="2" customFormat="1" ht="16.8" customHeight="1">
      <c r="A302" s="41"/>
      <c r="B302" s="47"/>
      <c r="C302" s="306" t="s">
        <v>355</v>
      </c>
      <c r="D302" s="306" t="s">
        <v>356</v>
      </c>
      <c r="E302" s="20" t="s">
        <v>181</v>
      </c>
      <c r="F302" s="307">
        <v>19.68</v>
      </c>
      <c r="G302" s="41"/>
      <c r="H302" s="47"/>
    </row>
    <row r="303" s="2" customFormat="1" ht="16.8" customHeight="1">
      <c r="A303" s="41"/>
      <c r="B303" s="47"/>
      <c r="C303" s="302" t="s">
        <v>158</v>
      </c>
      <c r="D303" s="303" t="s">
        <v>159</v>
      </c>
      <c r="E303" s="304" t="s">
        <v>156</v>
      </c>
      <c r="F303" s="305">
        <v>38.923999999999999</v>
      </c>
      <c r="G303" s="41"/>
      <c r="H303" s="47"/>
    </row>
    <row r="304" s="2" customFormat="1" ht="16.8" customHeight="1">
      <c r="A304" s="41"/>
      <c r="B304" s="47"/>
      <c r="C304" s="306" t="s">
        <v>19</v>
      </c>
      <c r="D304" s="306" t="s">
        <v>302</v>
      </c>
      <c r="E304" s="20" t="s">
        <v>19</v>
      </c>
      <c r="F304" s="307">
        <v>0</v>
      </c>
      <c r="G304" s="41"/>
      <c r="H304" s="47"/>
    </row>
    <row r="305" s="2" customFormat="1" ht="16.8" customHeight="1">
      <c r="A305" s="41"/>
      <c r="B305" s="47"/>
      <c r="C305" s="306" t="s">
        <v>19</v>
      </c>
      <c r="D305" s="306" t="s">
        <v>303</v>
      </c>
      <c r="E305" s="20" t="s">
        <v>19</v>
      </c>
      <c r="F305" s="307">
        <v>20.187999999999999</v>
      </c>
      <c r="G305" s="41"/>
      <c r="H305" s="47"/>
    </row>
    <row r="306" s="2" customFormat="1" ht="16.8" customHeight="1">
      <c r="A306" s="41"/>
      <c r="B306" s="47"/>
      <c r="C306" s="306" t="s">
        <v>19</v>
      </c>
      <c r="D306" s="306" t="s">
        <v>304</v>
      </c>
      <c r="E306" s="20" t="s">
        <v>19</v>
      </c>
      <c r="F306" s="307">
        <v>3.3460000000000001</v>
      </c>
      <c r="G306" s="41"/>
      <c r="H306" s="47"/>
    </row>
    <row r="307" s="2" customFormat="1" ht="16.8" customHeight="1">
      <c r="A307" s="41"/>
      <c r="B307" s="47"/>
      <c r="C307" s="306" t="s">
        <v>19</v>
      </c>
      <c r="D307" s="306" t="s">
        <v>305</v>
      </c>
      <c r="E307" s="20" t="s">
        <v>19</v>
      </c>
      <c r="F307" s="307">
        <v>15.390000000000001</v>
      </c>
      <c r="G307" s="41"/>
      <c r="H307" s="47"/>
    </row>
    <row r="308" s="2" customFormat="1" ht="16.8" customHeight="1">
      <c r="A308" s="41"/>
      <c r="B308" s="47"/>
      <c r="C308" s="306" t="s">
        <v>158</v>
      </c>
      <c r="D308" s="306" t="s">
        <v>257</v>
      </c>
      <c r="E308" s="20" t="s">
        <v>19</v>
      </c>
      <c r="F308" s="307">
        <v>38.923999999999999</v>
      </c>
      <c r="G308" s="41"/>
      <c r="H308" s="47"/>
    </row>
    <row r="309" s="2" customFormat="1" ht="16.8" customHeight="1">
      <c r="A309" s="41"/>
      <c r="B309" s="47"/>
      <c r="C309" s="308" t="s">
        <v>1268</v>
      </c>
      <c r="D309" s="41"/>
      <c r="E309" s="41"/>
      <c r="F309" s="41"/>
      <c r="G309" s="41"/>
      <c r="H309" s="47"/>
    </row>
    <row r="310" s="2" customFormat="1">
      <c r="A310" s="41"/>
      <c r="B310" s="47"/>
      <c r="C310" s="306" t="s">
        <v>298</v>
      </c>
      <c r="D310" s="306" t="s">
        <v>1323</v>
      </c>
      <c r="E310" s="20" t="s">
        <v>156</v>
      </c>
      <c r="F310" s="307">
        <v>38.923999999999999</v>
      </c>
      <c r="G310" s="41"/>
      <c r="H310" s="47"/>
    </row>
    <row r="311" s="2" customFormat="1">
      <c r="A311" s="41"/>
      <c r="B311" s="47"/>
      <c r="C311" s="306" t="s">
        <v>307</v>
      </c>
      <c r="D311" s="306" t="s">
        <v>1290</v>
      </c>
      <c r="E311" s="20" t="s">
        <v>156</v>
      </c>
      <c r="F311" s="307">
        <v>59.433999999999998</v>
      </c>
      <c r="G311" s="41"/>
      <c r="H311" s="47"/>
    </row>
    <row r="312" s="2" customFormat="1">
      <c r="A312" s="41"/>
      <c r="B312" s="47"/>
      <c r="C312" s="306" t="s">
        <v>313</v>
      </c>
      <c r="D312" s="306" t="s">
        <v>1291</v>
      </c>
      <c r="E312" s="20" t="s">
        <v>156</v>
      </c>
      <c r="F312" s="307">
        <v>594.34000000000003</v>
      </c>
      <c r="G312" s="41"/>
      <c r="H312" s="47"/>
    </row>
    <row r="313" s="2" customFormat="1">
      <c r="A313" s="41"/>
      <c r="B313" s="47"/>
      <c r="C313" s="306" t="s">
        <v>692</v>
      </c>
      <c r="D313" s="306" t="s">
        <v>693</v>
      </c>
      <c r="E313" s="20" t="s">
        <v>181</v>
      </c>
      <c r="F313" s="307">
        <v>101.038</v>
      </c>
      <c r="G313" s="41"/>
      <c r="H313" s="47"/>
    </row>
    <row r="314" s="2" customFormat="1" ht="16.8" customHeight="1">
      <c r="A314" s="41"/>
      <c r="B314" s="47"/>
      <c r="C314" s="302" t="s">
        <v>161</v>
      </c>
      <c r="D314" s="303" t="s">
        <v>162</v>
      </c>
      <c r="E314" s="304" t="s">
        <v>156</v>
      </c>
      <c r="F314" s="305">
        <v>16.782</v>
      </c>
      <c r="G314" s="41"/>
      <c r="H314" s="47"/>
    </row>
    <row r="315" s="2" customFormat="1" ht="16.8" customHeight="1">
      <c r="A315" s="41"/>
      <c r="B315" s="47"/>
      <c r="C315" s="306" t="s">
        <v>19</v>
      </c>
      <c r="D315" s="306" t="s">
        <v>294</v>
      </c>
      <c r="E315" s="20" t="s">
        <v>19</v>
      </c>
      <c r="F315" s="307">
        <v>0</v>
      </c>
      <c r="G315" s="41"/>
      <c r="H315" s="47"/>
    </row>
    <row r="316" s="2" customFormat="1" ht="16.8" customHeight="1">
      <c r="A316" s="41"/>
      <c r="B316" s="47"/>
      <c r="C316" s="306" t="s">
        <v>19</v>
      </c>
      <c r="D316" s="306" t="s">
        <v>295</v>
      </c>
      <c r="E316" s="20" t="s">
        <v>19</v>
      </c>
      <c r="F316" s="307">
        <v>7.9199999999999999</v>
      </c>
      <c r="G316" s="41"/>
      <c r="H316" s="47"/>
    </row>
    <row r="317" s="2" customFormat="1" ht="16.8" customHeight="1">
      <c r="A317" s="41"/>
      <c r="B317" s="47"/>
      <c r="C317" s="306" t="s">
        <v>19</v>
      </c>
      <c r="D317" s="306" t="s">
        <v>296</v>
      </c>
      <c r="E317" s="20" t="s">
        <v>19</v>
      </c>
      <c r="F317" s="307">
        <v>8.8620000000000001</v>
      </c>
      <c r="G317" s="41"/>
      <c r="H317" s="47"/>
    </row>
    <row r="318" s="2" customFormat="1" ht="16.8" customHeight="1">
      <c r="A318" s="41"/>
      <c r="B318" s="47"/>
      <c r="C318" s="306" t="s">
        <v>161</v>
      </c>
      <c r="D318" s="306" t="s">
        <v>257</v>
      </c>
      <c r="E318" s="20" t="s">
        <v>19</v>
      </c>
      <c r="F318" s="307">
        <v>16.782</v>
      </c>
      <c r="G318" s="41"/>
      <c r="H318" s="47"/>
    </row>
    <row r="319" s="2" customFormat="1" ht="16.8" customHeight="1">
      <c r="A319" s="41"/>
      <c r="B319" s="47"/>
      <c r="C319" s="308" t="s">
        <v>1268</v>
      </c>
      <c r="D319" s="41"/>
      <c r="E319" s="41"/>
      <c r="F319" s="41"/>
      <c r="G319" s="41"/>
      <c r="H319" s="47"/>
    </row>
    <row r="320" s="2" customFormat="1">
      <c r="A320" s="41"/>
      <c r="B320" s="47"/>
      <c r="C320" s="306" t="s">
        <v>290</v>
      </c>
      <c r="D320" s="306" t="s">
        <v>1324</v>
      </c>
      <c r="E320" s="20" t="s">
        <v>156</v>
      </c>
      <c r="F320" s="307">
        <v>16.782</v>
      </c>
      <c r="G320" s="41"/>
      <c r="H320" s="47"/>
    </row>
    <row r="321" s="2" customFormat="1">
      <c r="A321" s="41"/>
      <c r="B321" s="47"/>
      <c r="C321" s="306" t="s">
        <v>307</v>
      </c>
      <c r="D321" s="306" t="s">
        <v>1290</v>
      </c>
      <c r="E321" s="20" t="s">
        <v>156</v>
      </c>
      <c r="F321" s="307">
        <v>59.433999999999998</v>
      </c>
      <c r="G321" s="41"/>
      <c r="H321" s="47"/>
    </row>
    <row r="322" s="2" customFormat="1">
      <c r="A322" s="41"/>
      <c r="B322" s="47"/>
      <c r="C322" s="306" t="s">
        <v>313</v>
      </c>
      <c r="D322" s="306" t="s">
        <v>1291</v>
      </c>
      <c r="E322" s="20" t="s">
        <v>156</v>
      </c>
      <c r="F322" s="307">
        <v>594.34000000000003</v>
      </c>
      <c r="G322" s="41"/>
      <c r="H322" s="47"/>
    </row>
    <row r="323" s="2" customFormat="1">
      <c r="A323" s="41"/>
      <c r="B323" s="47"/>
      <c r="C323" s="306" t="s">
        <v>692</v>
      </c>
      <c r="D323" s="306" t="s">
        <v>693</v>
      </c>
      <c r="E323" s="20" t="s">
        <v>181</v>
      </c>
      <c r="F323" s="307">
        <v>101.038</v>
      </c>
      <c r="G323" s="41"/>
      <c r="H323" s="47"/>
    </row>
    <row r="324" s="2" customFormat="1" ht="16.8" customHeight="1">
      <c r="A324" s="41"/>
      <c r="B324" s="47"/>
      <c r="C324" s="302" t="s">
        <v>179</v>
      </c>
      <c r="D324" s="303" t="s">
        <v>180</v>
      </c>
      <c r="E324" s="304" t="s">
        <v>181</v>
      </c>
      <c r="F324" s="305">
        <v>2.931</v>
      </c>
      <c r="G324" s="41"/>
      <c r="H324" s="47"/>
    </row>
    <row r="325" s="2" customFormat="1" ht="16.8" customHeight="1">
      <c r="A325" s="41"/>
      <c r="B325" s="47"/>
      <c r="C325" s="306" t="s">
        <v>19</v>
      </c>
      <c r="D325" s="306" t="s">
        <v>667</v>
      </c>
      <c r="E325" s="20" t="s">
        <v>19</v>
      </c>
      <c r="F325" s="307">
        <v>2.931</v>
      </c>
      <c r="G325" s="41"/>
      <c r="H325" s="47"/>
    </row>
    <row r="326" s="2" customFormat="1" ht="16.8" customHeight="1">
      <c r="A326" s="41"/>
      <c r="B326" s="47"/>
      <c r="C326" s="306" t="s">
        <v>179</v>
      </c>
      <c r="D326" s="306" t="s">
        <v>259</v>
      </c>
      <c r="E326" s="20" t="s">
        <v>19</v>
      </c>
      <c r="F326" s="307">
        <v>2.931</v>
      </c>
      <c r="G326" s="41"/>
      <c r="H326" s="47"/>
    </row>
    <row r="327" s="2" customFormat="1" ht="16.8" customHeight="1">
      <c r="A327" s="41"/>
      <c r="B327" s="47"/>
      <c r="C327" s="308" t="s">
        <v>1268</v>
      </c>
      <c r="D327" s="41"/>
      <c r="E327" s="41"/>
      <c r="F327" s="41"/>
      <c r="G327" s="41"/>
      <c r="H327" s="47"/>
    </row>
    <row r="328" s="2" customFormat="1">
      <c r="A328" s="41"/>
      <c r="B328" s="47"/>
      <c r="C328" s="306" t="s">
        <v>663</v>
      </c>
      <c r="D328" s="306" t="s">
        <v>1325</v>
      </c>
      <c r="E328" s="20" t="s">
        <v>181</v>
      </c>
      <c r="F328" s="307">
        <v>2.931</v>
      </c>
      <c r="G328" s="41"/>
      <c r="H328" s="47"/>
    </row>
    <row r="329" s="2" customFormat="1">
      <c r="A329" s="41"/>
      <c r="B329" s="47"/>
      <c r="C329" s="306" t="s">
        <v>646</v>
      </c>
      <c r="D329" s="306" t="s">
        <v>1326</v>
      </c>
      <c r="E329" s="20" t="s">
        <v>181</v>
      </c>
      <c r="F329" s="307">
        <v>9.282</v>
      </c>
      <c r="G329" s="41"/>
      <c r="H329" s="47"/>
    </row>
    <row r="330" s="2" customFormat="1" ht="16.8" customHeight="1">
      <c r="A330" s="41"/>
      <c r="B330" s="47"/>
      <c r="C330" s="306" t="s">
        <v>652</v>
      </c>
      <c r="D330" s="306" t="s">
        <v>1327</v>
      </c>
      <c r="E330" s="20" t="s">
        <v>181</v>
      </c>
      <c r="F330" s="307">
        <v>9.282</v>
      </c>
      <c r="G330" s="41"/>
      <c r="H330" s="47"/>
    </row>
    <row r="331" s="2" customFormat="1" ht="16.8" customHeight="1">
      <c r="A331" s="41"/>
      <c r="B331" s="47"/>
      <c r="C331" s="306" t="s">
        <v>657</v>
      </c>
      <c r="D331" s="306" t="s">
        <v>1328</v>
      </c>
      <c r="E331" s="20" t="s">
        <v>181</v>
      </c>
      <c r="F331" s="307">
        <v>176.358</v>
      </c>
      <c r="G331" s="41"/>
      <c r="H331" s="47"/>
    </row>
    <row r="332" s="2" customFormat="1" ht="16.8" customHeight="1">
      <c r="A332" s="41"/>
      <c r="B332" s="47"/>
      <c r="C332" s="302" t="s">
        <v>183</v>
      </c>
      <c r="D332" s="303" t="s">
        <v>184</v>
      </c>
      <c r="E332" s="304" t="s">
        <v>181</v>
      </c>
      <c r="F332" s="305">
        <v>3.3279999999999998</v>
      </c>
      <c r="G332" s="41"/>
      <c r="H332" s="47"/>
    </row>
    <row r="333" s="2" customFormat="1" ht="16.8" customHeight="1">
      <c r="A333" s="41"/>
      <c r="B333" s="47"/>
      <c r="C333" s="306" t="s">
        <v>19</v>
      </c>
      <c r="D333" s="306" t="s">
        <v>679</v>
      </c>
      <c r="E333" s="20" t="s">
        <v>19</v>
      </c>
      <c r="F333" s="307">
        <v>3.3279999999999998</v>
      </c>
      <c r="G333" s="41"/>
      <c r="H333" s="47"/>
    </row>
    <row r="334" s="2" customFormat="1" ht="16.8" customHeight="1">
      <c r="A334" s="41"/>
      <c r="B334" s="47"/>
      <c r="C334" s="306" t="s">
        <v>183</v>
      </c>
      <c r="D334" s="306" t="s">
        <v>259</v>
      </c>
      <c r="E334" s="20" t="s">
        <v>19</v>
      </c>
      <c r="F334" s="307">
        <v>3.3279999999999998</v>
      </c>
      <c r="G334" s="41"/>
      <c r="H334" s="47"/>
    </row>
    <row r="335" s="2" customFormat="1" ht="16.8" customHeight="1">
      <c r="A335" s="41"/>
      <c r="B335" s="47"/>
      <c r="C335" s="308" t="s">
        <v>1268</v>
      </c>
      <c r="D335" s="41"/>
      <c r="E335" s="41"/>
      <c r="F335" s="41"/>
      <c r="G335" s="41"/>
      <c r="H335" s="47"/>
    </row>
    <row r="336" s="2" customFormat="1">
      <c r="A336" s="41"/>
      <c r="B336" s="47"/>
      <c r="C336" s="306" t="s">
        <v>675</v>
      </c>
      <c r="D336" s="306" t="s">
        <v>1329</v>
      </c>
      <c r="E336" s="20" t="s">
        <v>181</v>
      </c>
      <c r="F336" s="307">
        <v>3.3279999999999998</v>
      </c>
      <c r="G336" s="41"/>
      <c r="H336" s="47"/>
    </row>
    <row r="337" s="2" customFormat="1">
      <c r="A337" s="41"/>
      <c r="B337" s="47"/>
      <c r="C337" s="306" t="s">
        <v>646</v>
      </c>
      <c r="D337" s="306" t="s">
        <v>1326</v>
      </c>
      <c r="E337" s="20" t="s">
        <v>181</v>
      </c>
      <c r="F337" s="307">
        <v>9.282</v>
      </c>
      <c r="G337" s="41"/>
      <c r="H337" s="47"/>
    </row>
    <row r="338" s="2" customFormat="1" ht="16.8" customHeight="1">
      <c r="A338" s="41"/>
      <c r="B338" s="47"/>
      <c r="C338" s="306" t="s">
        <v>652</v>
      </c>
      <c r="D338" s="306" t="s">
        <v>1327</v>
      </c>
      <c r="E338" s="20" t="s">
        <v>181</v>
      </c>
      <c r="F338" s="307">
        <v>9.282</v>
      </c>
      <c r="G338" s="41"/>
      <c r="H338" s="47"/>
    </row>
    <row r="339" s="2" customFormat="1" ht="16.8" customHeight="1">
      <c r="A339" s="41"/>
      <c r="B339" s="47"/>
      <c r="C339" s="306" t="s">
        <v>657</v>
      </c>
      <c r="D339" s="306" t="s">
        <v>1328</v>
      </c>
      <c r="E339" s="20" t="s">
        <v>181</v>
      </c>
      <c r="F339" s="307">
        <v>176.358</v>
      </c>
      <c r="G339" s="41"/>
      <c r="H339" s="47"/>
    </row>
    <row r="340" s="2" customFormat="1" ht="16.8" customHeight="1">
      <c r="A340" s="41"/>
      <c r="B340" s="47"/>
      <c r="C340" s="302" t="s">
        <v>186</v>
      </c>
      <c r="D340" s="303" t="s">
        <v>187</v>
      </c>
      <c r="E340" s="304" t="s">
        <v>181</v>
      </c>
      <c r="F340" s="305">
        <v>0.060999999999999999</v>
      </c>
      <c r="G340" s="41"/>
      <c r="H340" s="47"/>
    </row>
    <row r="341" s="2" customFormat="1" ht="16.8" customHeight="1">
      <c r="A341" s="41"/>
      <c r="B341" s="47"/>
      <c r="C341" s="306" t="s">
        <v>19</v>
      </c>
      <c r="D341" s="306" t="s">
        <v>188</v>
      </c>
      <c r="E341" s="20" t="s">
        <v>19</v>
      </c>
      <c r="F341" s="307">
        <v>0.060999999999999999</v>
      </c>
      <c r="G341" s="41"/>
      <c r="H341" s="47"/>
    </row>
    <row r="342" s="2" customFormat="1" ht="16.8" customHeight="1">
      <c r="A342" s="41"/>
      <c r="B342" s="47"/>
      <c r="C342" s="306" t="s">
        <v>186</v>
      </c>
      <c r="D342" s="306" t="s">
        <v>259</v>
      </c>
      <c r="E342" s="20" t="s">
        <v>19</v>
      </c>
      <c r="F342" s="307">
        <v>0.060999999999999999</v>
      </c>
      <c r="G342" s="41"/>
      <c r="H342" s="47"/>
    </row>
    <row r="343" s="2" customFormat="1" ht="16.8" customHeight="1">
      <c r="A343" s="41"/>
      <c r="B343" s="47"/>
      <c r="C343" s="308" t="s">
        <v>1268</v>
      </c>
      <c r="D343" s="41"/>
      <c r="E343" s="41"/>
      <c r="F343" s="41"/>
      <c r="G343" s="41"/>
      <c r="H343" s="47"/>
    </row>
    <row r="344" s="2" customFormat="1" ht="16.8" customHeight="1">
      <c r="A344" s="41"/>
      <c r="B344" s="47"/>
      <c r="C344" s="306" t="s">
        <v>687</v>
      </c>
      <c r="D344" s="306" t="s">
        <v>1330</v>
      </c>
      <c r="E344" s="20" t="s">
        <v>181</v>
      </c>
      <c r="F344" s="307">
        <v>0.060999999999999999</v>
      </c>
      <c r="G344" s="41"/>
      <c r="H344" s="47"/>
    </row>
    <row r="345" s="2" customFormat="1">
      <c r="A345" s="41"/>
      <c r="B345" s="47"/>
      <c r="C345" s="306" t="s">
        <v>646</v>
      </c>
      <c r="D345" s="306" t="s">
        <v>1326</v>
      </c>
      <c r="E345" s="20" t="s">
        <v>181</v>
      </c>
      <c r="F345" s="307">
        <v>9.282</v>
      </c>
      <c r="G345" s="41"/>
      <c r="H345" s="47"/>
    </row>
    <row r="346" s="2" customFormat="1" ht="16.8" customHeight="1">
      <c r="A346" s="41"/>
      <c r="B346" s="47"/>
      <c r="C346" s="306" t="s">
        <v>652</v>
      </c>
      <c r="D346" s="306" t="s">
        <v>1327</v>
      </c>
      <c r="E346" s="20" t="s">
        <v>181</v>
      </c>
      <c r="F346" s="307">
        <v>9.282</v>
      </c>
      <c r="G346" s="41"/>
      <c r="H346" s="47"/>
    </row>
    <row r="347" s="2" customFormat="1" ht="16.8" customHeight="1">
      <c r="A347" s="41"/>
      <c r="B347" s="47"/>
      <c r="C347" s="306" t="s">
        <v>657</v>
      </c>
      <c r="D347" s="306" t="s">
        <v>1328</v>
      </c>
      <c r="E347" s="20" t="s">
        <v>181</v>
      </c>
      <c r="F347" s="307">
        <v>176.358</v>
      </c>
      <c r="G347" s="41"/>
      <c r="H347" s="47"/>
    </row>
    <row r="348" s="2" customFormat="1" ht="16.8" customHeight="1">
      <c r="A348" s="41"/>
      <c r="B348" s="47"/>
      <c r="C348" s="302" t="s">
        <v>189</v>
      </c>
      <c r="D348" s="303" t="s">
        <v>190</v>
      </c>
      <c r="E348" s="304" t="s">
        <v>181</v>
      </c>
      <c r="F348" s="305">
        <v>0.83499999999999996</v>
      </c>
      <c r="G348" s="41"/>
      <c r="H348" s="47"/>
    </row>
    <row r="349" s="2" customFormat="1" ht="16.8" customHeight="1">
      <c r="A349" s="41"/>
      <c r="B349" s="47"/>
      <c r="C349" s="306" t="s">
        <v>19</v>
      </c>
      <c r="D349" s="306" t="s">
        <v>685</v>
      </c>
      <c r="E349" s="20" t="s">
        <v>19</v>
      </c>
      <c r="F349" s="307">
        <v>0.83499999999999996</v>
      </c>
      <c r="G349" s="41"/>
      <c r="H349" s="47"/>
    </row>
    <row r="350" s="2" customFormat="1" ht="16.8" customHeight="1">
      <c r="A350" s="41"/>
      <c r="B350" s="47"/>
      <c r="C350" s="306" t="s">
        <v>189</v>
      </c>
      <c r="D350" s="306" t="s">
        <v>259</v>
      </c>
      <c r="E350" s="20" t="s">
        <v>19</v>
      </c>
      <c r="F350" s="307">
        <v>0.83499999999999996</v>
      </c>
      <c r="G350" s="41"/>
      <c r="H350" s="47"/>
    </row>
    <row r="351" s="2" customFormat="1" ht="16.8" customHeight="1">
      <c r="A351" s="41"/>
      <c r="B351" s="47"/>
      <c r="C351" s="308" t="s">
        <v>1268</v>
      </c>
      <c r="D351" s="41"/>
      <c r="E351" s="41"/>
      <c r="F351" s="41"/>
      <c r="G351" s="41"/>
      <c r="H351" s="47"/>
    </row>
    <row r="352" s="2" customFormat="1">
      <c r="A352" s="41"/>
      <c r="B352" s="47"/>
      <c r="C352" s="306" t="s">
        <v>681</v>
      </c>
      <c r="D352" s="306" t="s">
        <v>1331</v>
      </c>
      <c r="E352" s="20" t="s">
        <v>181</v>
      </c>
      <c r="F352" s="307">
        <v>0.83499999999999996</v>
      </c>
      <c r="G352" s="41"/>
      <c r="H352" s="47"/>
    </row>
    <row r="353" s="2" customFormat="1">
      <c r="A353" s="41"/>
      <c r="B353" s="47"/>
      <c r="C353" s="306" t="s">
        <v>646</v>
      </c>
      <c r="D353" s="306" t="s">
        <v>1326</v>
      </c>
      <c r="E353" s="20" t="s">
        <v>181</v>
      </c>
      <c r="F353" s="307">
        <v>9.282</v>
      </c>
      <c r="G353" s="41"/>
      <c r="H353" s="47"/>
    </row>
    <row r="354" s="2" customFormat="1" ht="16.8" customHeight="1">
      <c r="A354" s="41"/>
      <c r="B354" s="47"/>
      <c r="C354" s="306" t="s">
        <v>652</v>
      </c>
      <c r="D354" s="306" t="s">
        <v>1327</v>
      </c>
      <c r="E354" s="20" t="s">
        <v>181</v>
      </c>
      <c r="F354" s="307">
        <v>9.282</v>
      </c>
      <c r="G354" s="41"/>
      <c r="H354" s="47"/>
    </row>
    <row r="355" s="2" customFormat="1" ht="16.8" customHeight="1">
      <c r="A355" s="41"/>
      <c r="B355" s="47"/>
      <c r="C355" s="306" t="s">
        <v>657</v>
      </c>
      <c r="D355" s="306" t="s">
        <v>1328</v>
      </c>
      <c r="E355" s="20" t="s">
        <v>181</v>
      </c>
      <c r="F355" s="307">
        <v>176.358</v>
      </c>
      <c r="G355" s="41"/>
      <c r="H355" s="47"/>
    </row>
    <row r="356" s="2" customFormat="1" ht="16.8" customHeight="1">
      <c r="A356" s="41"/>
      <c r="B356" s="47"/>
      <c r="C356" s="302" t="s">
        <v>192</v>
      </c>
      <c r="D356" s="303" t="s">
        <v>193</v>
      </c>
      <c r="E356" s="304" t="s">
        <v>181</v>
      </c>
      <c r="F356" s="305">
        <v>2.1269999999999998</v>
      </c>
      <c r="G356" s="41"/>
      <c r="H356" s="47"/>
    </row>
    <row r="357" s="2" customFormat="1" ht="16.8" customHeight="1">
      <c r="A357" s="41"/>
      <c r="B357" s="47"/>
      <c r="C357" s="306" t="s">
        <v>19</v>
      </c>
      <c r="D357" s="306" t="s">
        <v>673</v>
      </c>
      <c r="E357" s="20" t="s">
        <v>19</v>
      </c>
      <c r="F357" s="307">
        <v>2.1269999999999998</v>
      </c>
      <c r="G357" s="41"/>
      <c r="H357" s="47"/>
    </row>
    <row r="358" s="2" customFormat="1" ht="16.8" customHeight="1">
      <c r="A358" s="41"/>
      <c r="B358" s="47"/>
      <c r="C358" s="306" t="s">
        <v>192</v>
      </c>
      <c r="D358" s="306" t="s">
        <v>259</v>
      </c>
      <c r="E358" s="20" t="s">
        <v>19</v>
      </c>
      <c r="F358" s="307">
        <v>2.1269999999999998</v>
      </c>
      <c r="G358" s="41"/>
      <c r="H358" s="47"/>
    </row>
    <row r="359" s="2" customFormat="1" ht="16.8" customHeight="1">
      <c r="A359" s="41"/>
      <c r="B359" s="47"/>
      <c r="C359" s="308" t="s">
        <v>1268</v>
      </c>
      <c r="D359" s="41"/>
      <c r="E359" s="41"/>
      <c r="F359" s="41"/>
      <c r="G359" s="41"/>
      <c r="H359" s="47"/>
    </row>
    <row r="360" s="2" customFormat="1">
      <c r="A360" s="41"/>
      <c r="B360" s="47"/>
      <c r="C360" s="306" t="s">
        <v>669</v>
      </c>
      <c r="D360" s="306" t="s">
        <v>1332</v>
      </c>
      <c r="E360" s="20" t="s">
        <v>181</v>
      </c>
      <c r="F360" s="307">
        <v>2.1269999999999998</v>
      </c>
      <c r="G360" s="41"/>
      <c r="H360" s="47"/>
    </row>
    <row r="361" s="2" customFormat="1">
      <c r="A361" s="41"/>
      <c r="B361" s="47"/>
      <c r="C361" s="306" t="s">
        <v>646</v>
      </c>
      <c r="D361" s="306" t="s">
        <v>1326</v>
      </c>
      <c r="E361" s="20" t="s">
        <v>181</v>
      </c>
      <c r="F361" s="307">
        <v>9.282</v>
      </c>
      <c r="G361" s="41"/>
      <c r="H361" s="47"/>
    </row>
    <row r="362" s="2" customFormat="1" ht="16.8" customHeight="1">
      <c r="A362" s="41"/>
      <c r="B362" s="47"/>
      <c r="C362" s="306" t="s">
        <v>652</v>
      </c>
      <c r="D362" s="306" t="s">
        <v>1327</v>
      </c>
      <c r="E362" s="20" t="s">
        <v>181</v>
      </c>
      <c r="F362" s="307">
        <v>9.282</v>
      </c>
      <c r="G362" s="41"/>
      <c r="H362" s="47"/>
    </row>
    <row r="363" s="2" customFormat="1" ht="16.8" customHeight="1">
      <c r="A363" s="41"/>
      <c r="B363" s="47"/>
      <c r="C363" s="306" t="s">
        <v>657</v>
      </c>
      <c r="D363" s="306" t="s">
        <v>1328</v>
      </c>
      <c r="E363" s="20" t="s">
        <v>181</v>
      </c>
      <c r="F363" s="307">
        <v>176.358</v>
      </c>
      <c r="G363" s="41"/>
      <c r="H363" s="47"/>
    </row>
    <row r="364" s="2" customFormat="1" ht="16.8" customHeight="1">
      <c r="A364" s="41"/>
      <c r="B364" s="47"/>
      <c r="C364" s="302" t="s">
        <v>116</v>
      </c>
      <c r="D364" s="303" t="s">
        <v>117</v>
      </c>
      <c r="E364" s="304" t="s">
        <v>97</v>
      </c>
      <c r="F364" s="305">
        <v>32.326999999999998</v>
      </c>
      <c r="G364" s="41"/>
      <c r="H364" s="47"/>
    </row>
    <row r="365" s="2" customFormat="1" ht="16.8" customHeight="1">
      <c r="A365" s="41"/>
      <c r="B365" s="47"/>
      <c r="C365" s="306" t="s">
        <v>19</v>
      </c>
      <c r="D365" s="306" t="s">
        <v>806</v>
      </c>
      <c r="E365" s="20" t="s">
        <v>19</v>
      </c>
      <c r="F365" s="307">
        <v>0</v>
      </c>
      <c r="G365" s="41"/>
      <c r="H365" s="47"/>
    </row>
    <row r="366" s="2" customFormat="1" ht="16.8" customHeight="1">
      <c r="A366" s="41"/>
      <c r="B366" s="47"/>
      <c r="C366" s="306" t="s">
        <v>19</v>
      </c>
      <c r="D366" s="306" t="s">
        <v>807</v>
      </c>
      <c r="E366" s="20" t="s">
        <v>19</v>
      </c>
      <c r="F366" s="307">
        <v>10.140000000000001</v>
      </c>
      <c r="G366" s="41"/>
      <c r="H366" s="47"/>
    </row>
    <row r="367" s="2" customFormat="1" ht="16.8" customHeight="1">
      <c r="A367" s="41"/>
      <c r="B367" s="47"/>
      <c r="C367" s="306" t="s">
        <v>19</v>
      </c>
      <c r="D367" s="306" t="s">
        <v>582</v>
      </c>
      <c r="E367" s="20" t="s">
        <v>19</v>
      </c>
      <c r="F367" s="307">
        <v>0</v>
      </c>
      <c r="G367" s="41"/>
      <c r="H367" s="47"/>
    </row>
    <row r="368" s="2" customFormat="1" ht="16.8" customHeight="1">
      <c r="A368" s="41"/>
      <c r="B368" s="47"/>
      <c r="C368" s="306" t="s">
        <v>19</v>
      </c>
      <c r="D368" s="306" t="s">
        <v>808</v>
      </c>
      <c r="E368" s="20" t="s">
        <v>19</v>
      </c>
      <c r="F368" s="307">
        <v>8.9049999999999994</v>
      </c>
      <c r="G368" s="41"/>
      <c r="H368" s="47"/>
    </row>
    <row r="369" s="2" customFormat="1" ht="16.8" customHeight="1">
      <c r="A369" s="41"/>
      <c r="B369" s="47"/>
      <c r="C369" s="306" t="s">
        <v>19</v>
      </c>
      <c r="D369" s="306" t="s">
        <v>809</v>
      </c>
      <c r="E369" s="20" t="s">
        <v>19</v>
      </c>
      <c r="F369" s="307">
        <v>-0.77100000000000002</v>
      </c>
      <c r="G369" s="41"/>
      <c r="H369" s="47"/>
    </row>
    <row r="370" s="2" customFormat="1" ht="16.8" customHeight="1">
      <c r="A370" s="41"/>
      <c r="B370" s="47"/>
      <c r="C370" s="306" t="s">
        <v>19</v>
      </c>
      <c r="D370" s="306" t="s">
        <v>810</v>
      </c>
      <c r="E370" s="20" t="s">
        <v>19</v>
      </c>
      <c r="F370" s="307">
        <v>-0.063</v>
      </c>
      <c r="G370" s="41"/>
      <c r="H370" s="47"/>
    </row>
    <row r="371" s="2" customFormat="1" ht="16.8" customHeight="1">
      <c r="A371" s="41"/>
      <c r="B371" s="47"/>
      <c r="C371" s="306" t="s">
        <v>19</v>
      </c>
      <c r="D371" s="306" t="s">
        <v>426</v>
      </c>
      <c r="E371" s="20" t="s">
        <v>19</v>
      </c>
      <c r="F371" s="307">
        <v>0</v>
      </c>
      <c r="G371" s="41"/>
      <c r="H371" s="47"/>
    </row>
    <row r="372" s="2" customFormat="1" ht="16.8" customHeight="1">
      <c r="A372" s="41"/>
      <c r="B372" s="47"/>
      <c r="C372" s="306" t="s">
        <v>19</v>
      </c>
      <c r="D372" s="306" t="s">
        <v>811</v>
      </c>
      <c r="E372" s="20" t="s">
        <v>19</v>
      </c>
      <c r="F372" s="307">
        <v>2.4700000000000002</v>
      </c>
      <c r="G372" s="41"/>
      <c r="H372" s="47"/>
    </row>
    <row r="373" s="2" customFormat="1" ht="16.8" customHeight="1">
      <c r="A373" s="41"/>
      <c r="B373" s="47"/>
      <c r="C373" s="306" t="s">
        <v>19</v>
      </c>
      <c r="D373" s="306" t="s">
        <v>585</v>
      </c>
      <c r="E373" s="20" t="s">
        <v>19</v>
      </c>
      <c r="F373" s="307">
        <v>0</v>
      </c>
      <c r="G373" s="41"/>
      <c r="H373" s="47"/>
    </row>
    <row r="374" s="2" customFormat="1" ht="16.8" customHeight="1">
      <c r="A374" s="41"/>
      <c r="B374" s="47"/>
      <c r="C374" s="306" t="s">
        <v>19</v>
      </c>
      <c r="D374" s="306" t="s">
        <v>812</v>
      </c>
      <c r="E374" s="20" t="s">
        <v>19</v>
      </c>
      <c r="F374" s="307">
        <v>10.01</v>
      </c>
      <c r="G374" s="41"/>
      <c r="H374" s="47"/>
    </row>
    <row r="375" s="2" customFormat="1" ht="16.8" customHeight="1">
      <c r="A375" s="41"/>
      <c r="B375" s="47"/>
      <c r="C375" s="306" t="s">
        <v>19</v>
      </c>
      <c r="D375" s="306" t="s">
        <v>809</v>
      </c>
      <c r="E375" s="20" t="s">
        <v>19</v>
      </c>
      <c r="F375" s="307">
        <v>-0.77100000000000002</v>
      </c>
      <c r="G375" s="41"/>
      <c r="H375" s="47"/>
    </row>
    <row r="376" s="2" customFormat="1" ht="16.8" customHeight="1">
      <c r="A376" s="41"/>
      <c r="B376" s="47"/>
      <c r="C376" s="306" t="s">
        <v>19</v>
      </c>
      <c r="D376" s="306" t="s">
        <v>810</v>
      </c>
      <c r="E376" s="20" t="s">
        <v>19</v>
      </c>
      <c r="F376" s="307">
        <v>-0.063</v>
      </c>
      <c r="G376" s="41"/>
      <c r="H376" s="47"/>
    </row>
    <row r="377" s="2" customFormat="1" ht="16.8" customHeight="1">
      <c r="A377" s="41"/>
      <c r="B377" s="47"/>
      <c r="C377" s="306" t="s">
        <v>19</v>
      </c>
      <c r="D377" s="306" t="s">
        <v>428</v>
      </c>
      <c r="E377" s="20" t="s">
        <v>19</v>
      </c>
      <c r="F377" s="307">
        <v>0</v>
      </c>
      <c r="G377" s="41"/>
      <c r="H377" s="47"/>
    </row>
    <row r="378" s="2" customFormat="1" ht="16.8" customHeight="1">
      <c r="A378" s="41"/>
      <c r="B378" s="47"/>
      <c r="C378" s="306" t="s">
        <v>19</v>
      </c>
      <c r="D378" s="306" t="s">
        <v>811</v>
      </c>
      <c r="E378" s="20" t="s">
        <v>19</v>
      </c>
      <c r="F378" s="307">
        <v>2.4700000000000002</v>
      </c>
      <c r="G378" s="41"/>
      <c r="H378" s="47"/>
    </row>
    <row r="379" s="2" customFormat="1" ht="16.8" customHeight="1">
      <c r="A379" s="41"/>
      <c r="B379" s="47"/>
      <c r="C379" s="306" t="s">
        <v>116</v>
      </c>
      <c r="D379" s="306" t="s">
        <v>257</v>
      </c>
      <c r="E379" s="20" t="s">
        <v>19</v>
      </c>
      <c r="F379" s="307">
        <v>32.326999999999998</v>
      </c>
      <c r="G379" s="41"/>
      <c r="H379" s="47"/>
    </row>
    <row r="380" s="2" customFormat="1" ht="16.8" customHeight="1">
      <c r="A380" s="41"/>
      <c r="B380" s="47"/>
      <c r="C380" s="308" t="s">
        <v>1268</v>
      </c>
      <c r="D380" s="41"/>
      <c r="E380" s="41"/>
      <c r="F380" s="41"/>
      <c r="G380" s="41"/>
      <c r="H380" s="47"/>
    </row>
    <row r="381" s="2" customFormat="1">
      <c r="A381" s="41"/>
      <c r="B381" s="47"/>
      <c r="C381" s="306" t="s">
        <v>802</v>
      </c>
      <c r="D381" s="306" t="s">
        <v>803</v>
      </c>
      <c r="E381" s="20" t="s">
        <v>97</v>
      </c>
      <c r="F381" s="307">
        <v>32.326999999999998</v>
      </c>
      <c r="G381" s="41"/>
      <c r="H381" s="47"/>
    </row>
    <row r="382" s="2" customFormat="1" ht="16.8" customHeight="1">
      <c r="A382" s="41"/>
      <c r="B382" s="47"/>
      <c r="C382" s="306" t="s">
        <v>824</v>
      </c>
      <c r="D382" s="306" t="s">
        <v>1333</v>
      </c>
      <c r="E382" s="20" t="s">
        <v>97</v>
      </c>
      <c r="F382" s="307">
        <v>63.924999999999997</v>
      </c>
      <c r="G382" s="41"/>
      <c r="H382" s="47"/>
    </row>
    <row r="383" s="2" customFormat="1">
      <c r="A383" s="41"/>
      <c r="B383" s="47"/>
      <c r="C383" s="306" t="s">
        <v>1118</v>
      </c>
      <c r="D383" s="306" t="s">
        <v>1296</v>
      </c>
      <c r="E383" s="20" t="s">
        <v>97</v>
      </c>
      <c r="F383" s="307">
        <v>60.125</v>
      </c>
      <c r="G383" s="41"/>
      <c r="H383" s="47"/>
    </row>
    <row r="384" s="2" customFormat="1" ht="16.8" customHeight="1">
      <c r="A384" s="41"/>
      <c r="B384" s="47"/>
      <c r="C384" s="302" t="s">
        <v>112</v>
      </c>
      <c r="D384" s="303" t="s">
        <v>113</v>
      </c>
      <c r="E384" s="304" t="s">
        <v>97</v>
      </c>
      <c r="F384" s="305">
        <v>31.597999999999999</v>
      </c>
      <c r="G384" s="41"/>
      <c r="H384" s="47"/>
    </row>
    <row r="385" s="2" customFormat="1" ht="16.8" customHeight="1">
      <c r="A385" s="41"/>
      <c r="B385" s="47"/>
      <c r="C385" s="306" t="s">
        <v>19</v>
      </c>
      <c r="D385" s="306" t="s">
        <v>423</v>
      </c>
      <c r="E385" s="20" t="s">
        <v>19</v>
      </c>
      <c r="F385" s="307">
        <v>0</v>
      </c>
      <c r="G385" s="41"/>
      <c r="H385" s="47"/>
    </row>
    <row r="386" s="2" customFormat="1" ht="16.8" customHeight="1">
      <c r="A386" s="41"/>
      <c r="B386" s="47"/>
      <c r="C386" s="306" t="s">
        <v>19</v>
      </c>
      <c r="D386" s="306" t="s">
        <v>817</v>
      </c>
      <c r="E386" s="20" t="s">
        <v>19</v>
      </c>
      <c r="F386" s="307">
        <v>10.452</v>
      </c>
      <c r="G386" s="41"/>
      <c r="H386" s="47"/>
    </row>
    <row r="387" s="2" customFormat="1" ht="16.8" customHeight="1">
      <c r="A387" s="41"/>
      <c r="B387" s="47"/>
      <c r="C387" s="306" t="s">
        <v>19</v>
      </c>
      <c r="D387" s="306" t="s">
        <v>818</v>
      </c>
      <c r="E387" s="20" t="s">
        <v>19</v>
      </c>
      <c r="F387" s="307">
        <v>2.75</v>
      </c>
      <c r="G387" s="41"/>
      <c r="H387" s="47"/>
    </row>
    <row r="388" s="2" customFormat="1" ht="16.8" customHeight="1">
      <c r="A388" s="41"/>
      <c r="B388" s="47"/>
      <c r="C388" s="306" t="s">
        <v>19</v>
      </c>
      <c r="D388" s="306" t="s">
        <v>819</v>
      </c>
      <c r="E388" s="20" t="s">
        <v>19</v>
      </c>
      <c r="F388" s="307">
        <v>-0.188</v>
      </c>
      <c r="G388" s="41"/>
      <c r="H388" s="47"/>
    </row>
    <row r="389" s="2" customFormat="1" ht="16.8" customHeight="1">
      <c r="A389" s="41"/>
      <c r="B389" s="47"/>
      <c r="C389" s="306" t="s">
        <v>19</v>
      </c>
      <c r="D389" s="306" t="s">
        <v>582</v>
      </c>
      <c r="E389" s="20" t="s">
        <v>19</v>
      </c>
      <c r="F389" s="307">
        <v>0</v>
      </c>
      <c r="G389" s="41"/>
      <c r="H389" s="47"/>
    </row>
    <row r="390" s="2" customFormat="1" ht="16.8" customHeight="1">
      <c r="A390" s="41"/>
      <c r="B390" s="47"/>
      <c r="C390" s="306" t="s">
        <v>19</v>
      </c>
      <c r="D390" s="306" t="s">
        <v>820</v>
      </c>
      <c r="E390" s="20" t="s">
        <v>19</v>
      </c>
      <c r="F390" s="307">
        <v>3.5099999999999998</v>
      </c>
      <c r="G390" s="41"/>
      <c r="H390" s="47"/>
    </row>
    <row r="391" s="2" customFormat="1" ht="16.8" customHeight="1">
      <c r="A391" s="41"/>
      <c r="B391" s="47"/>
      <c r="C391" s="306" t="s">
        <v>19</v>
      </c>
      <c r="D391" s="306" t="s">
        <v>426</v>
      </c>
      <c r="E391" s="20" t="s">
        <v>19</v>
      </c>
      <c r="F391" s="307">
        <v>0</v>
      </c>
      <c r="G391" s="41"/>
      <c r="H391" s="47"/>
    </row>
    <row r="392" s="2" customFormat="1" ht="16.8" customHeight="1">
      <c r="A392" s="41"/>
      <c r="B392" s="47"/>
      <c r="C392" s="306" t="s">
        <v>19</v>
      </c>
      <c r="D392" s="306" t="s">
        <v>820</v>
      </c>
      <c r="E392" s="20" t="s">
        <v>19</v>
      </c>
      <c r="F392" s="307">
        <v>3.5099999999999998</v>
      </c>
      <c r="G392" s="41"/>
      <c r="H392" s="47"/>
    </row>
    <row r="393" s="2" customFormat="1" ht="16.8" customHeight="1">
      <c r="A393" s="41"/>
      <c r="B393" s="47"/>
      <c r="C393" s="306" t="s">
        <v>19</v>
      </c>
      <c r="D393" s="306" t="s">
        <v>585</v>
      </c>
      <c r="E393" s="20" t="s">
        <v>19</v>
      </c>
      <c r="F393" s="307">
        <v>0</v>
      </c>
      <c r="G393" s="41"/>
      <c r="H393" s="47"/>
    </row>
    <row r="394" s="2" customFormat="1" ht="16.8" customHeight="1">
      <c r="A394" s="41"/>
      <c r="B394" s="47"/>
      <c r="C394" s="306" t="s">
        <v>19</v>
      </c>
      <c r="D394" s="306" t="s">
        <v>821</v>
      </c>
      <c r="E394" s="20" t="s">
        <v>19</v>
      </c>
      <c r="F394" s="307">
        <v>4.2249999999999996</v>
      </c>
      <c r="G394" s="41"/>
      <c r="H394" s="47"/>
    </row>
    <row r="395" s="2" customFormat="1" ht="16.8" customHeight="1">
      <c r="A395" s="41"/>
      <c r="B395" s="47"/>
      <c r="C395" s="306" t="s">
        <v>19</v>
      </c>
      <c r="D395" s="306" t="s">
        <v>428</v>
      </c>
      <c r="E395" s="20" t="s">
        <v>19</v>
      </c>
      <c r="F395" s="307">
        <v>0</v>
      </c>
      <c r="G395" s="41"/>
      <c r="H395" s="47"/>
    </row>
    <row r="396" s="2" customFormat="1" ht="16.8" customHeight="1">
      <c r="A396" s="41"/>
      <c r="B396" s="47"/>
      <c r="C396" s="306" t="s">
        <v>19</v>
      </c>
      <c r="D396" s="306" t="s">
        <v>820</v>
      </c>
      <c r="E396" s="20" t="s">
        <v>19</v>
      </c>
      <c r="F396" s="307">
        <v>3.5099999999999998</v>
      </c>
      <c r="G396" s="41"/>
      <c r="H396" s="47"/>
    </row>
    <row r="397" s="2" customFormat="1" ht="16.8" customHeight="1">
      <c r="A397" s="41"/>
      <c r="B397" s="47"/>
      <c r="C397" s="306" t="s">
        <v>19</v>
      </c>
      <c r="D397" s="306" t="s">
        <v>429</v>
      </c>
      <c r="E397" s="20" t="s">
        <v>19</v>
      </c>
      <c r="F397" s="307">
        <v>0</v>
      </c>
      <c r="G397" s="41"/>
      <c r="H397" s="47"/>
    </row>
    <row r="398" s="2" customFormat="1" ht="16.8" customHeight="1">
      <c r="A398" s="41"/>
      <c r="B398" s="47"/>
      <c r="C398" s="306" t="s">
        <v>19</v>
      </c>
      <c r="D398" s="306" t="s">
        <v>822</v>
      </c>
      <c r="E398" s="20" t="s">
        <v>19</v>
      </c>
      <c r="F398" s="307">
        <v>4.0170000000000003</v>
      </c>
      <c r="G398" s="41"/>
      <c r="H398" s="47"/>
    </row>
    <row r="399" s="2" customFormat="1" ht="16.8" customHeight="1">
      <c r="A399" s="41"/>
      <c r="B399" s="47"/>
      <c r="C399" s="306" t="s">
        <v>19</v>
      </c>
      <c r="D399" s="306" t="s">
        <v>819</v>
      </c>
      <c r="E399" s="20" t="s">
        <v>19</v>
      </c>
      <c r="F399" s="307">
        <v>-0.188</v>
      </c>
      <c r="G399" s="41"/>
      <c r="H399" s="47"/>
    </row>
    <row r="400" s="2" customFormat="1" ht="16.8" customHeight="1">
      <c r="A400" s="41"/>
      <c r="B400" s="47"/>
      <c r="C400" s="306" t="s">
        <v>112</v>
      </c>
      <c r="D400" s="306" t="s">
        <v>257</v>
      </c>
      <c r="E400" s="20" t="s">
        <v>19</v>
      </c>
      <c r="F400" s="307">
        <v>31.597999999999999</v>
      </c>
      <c r="G400" s="41"/>
      <c r="H400" s="47"/>
    </row>
    <row r="401" s="2" customFormat="1" ht="16.8" customHeight="1">
      <c r="A401" s="41"/>
      <c r="B401" s="47"/>
      <c r="C401" s="308" t="s">
        <v>1268</v>
      </c>
      <c r="D401" s="41"/>
      <c r="E401" s="41"/>
      <c r="F401" s="41"/>
      <c r="G401" s="41"/>
      <c r="H401" s="47"/>
    </row>
    <row r="402" s="2" customFormat="1">
      <c r="A402" s="41"/>
      <c r="B402" s="47"/>
      <c r="C402" s="306" t="s">
        <v>814</v>
      </c>
      <c r="D402" s="306" t="s">
        <v>815</v>
      </c>
      <c r="E402" s="20" t="s">
        <v>97</v>
      </c>
      <c r="F402" s="307">
        <v>31.597999999999999</v>
      </c>
      <c r="G402" s="41"/>
      <c r="H402" s="47"/>
    </row>
    <row r="403" s="2" customFormat="1" ht="16.8" customHeight="1">
      <c r="A403" s="41"/>
      <c r="B403" s="47"/>
      <c r="C403" s="306" t="s">
        <v>824</v>
      </c>
      <c r="D403" s="306" t="s">
        <v>1333</v>
      </c>
      <c r="E403" s="20" t="s">
        <v>97</v>
      </c>
      <c r="F403" s="307">
        <v>63.924999999999997</v>
      </c>
      <c r="G403" s="41"/>
      <c r="H403" s="47"/>
    </row>
    <row r="404" s="2" customFormat="1">
      <c r="A404" s="41"/>
      <c r="B404" s="47"/>
      <c r="C404" s="306" t="s">
        <v>1118</v>
      </c>
      <c r="D404" s="306" t="s">
        <v>1296</v>
      </c>
      <c r="E404" s="20" t="s">
        <v>97</v>
      </c>
      <c r="F404" s="307">
        <v>60.125</v>
      </c>
      <c r="G404" s="41"/>
      <c r="H404" s="47"/>
    </row>
    <row r="405" s="2" customFormat="1" ht="16.8" customHeight="1">
      <c r="A405" s="41"/>
      <c r="B405" s="47"/>
      <c r="C405" s="302" t="s">
        <v>148</v>
      </c>
      <c r="D405" s="303" t="s">
        <v>149</v>
      </c>
      <c r="E405" s="304" t="s">
        <v>97</v>
      </c>
      <c r="F405" s="305">
        <v>5.3150000000000004</v>
      </c>
      <c r="G405" s="41"/>
      <c r="H405" s="47"/>
    </row>
    <row r="406" s="2" customFormat="1" ht="16.8" customHeight="1">
      <c r="A406" s="41"/>
      <c r="B406" s="47"/>
      <c r="C406" s="306" t="s">
        <v>19</v>
      </c>
      <c r="D406" s="306" t="s">
        <v>563</v>
      </c>
      <c r="E406" s="20" t="s">
        <v>19</v>
      </c>
      <c r="F406" s="307">
        <v>0</v>
      </c>
      <c r="G406" s="41"/>
      <c r="H406" s="47"/>
    </row>
    <row r="407" s="2" customFormat="1" ht="16.8" customHeight="1">
      <c r="A407" s="41"/>
      <c r="B407" s="47"/>
      <c r="C407" s="306" t="s">
        <v>19</v>
      </c>
      <c r="D407" s="306" t="s">
        <v>564</v>
      </c>
      <c r="E407" s="20" t="s">
        <v>19</v>
      </c>
      <c r="F407" s="307">
        <v>11.513999999999999</v>
      </c>
      <c r="G407" s="41"/>
      <c r="H407" s="47"/>
    </row>
    <row r="408" s="2" customFormat="1" ht="16.8" customHeight="1">
      <c r="A408" s="41"/>
      <c r="B408" s="47"/>
      <c r="C408" s="306" t="s">
        <v>19</v>
      </c>
      <c r="D408" s="306" t="s">
        <v>565</v>
      </c>
      <c r="E408" s="20" t="s">
        <v>19</v>
      </c>
      <c r="F408" s="307">
        <v>0</v>
      </c>
      <c r="G408" s="41"/>
      <c r="H408" s="47"/>
    </row>
    <row r="409" s="2" customFormat="1" ht="16.8" customHeight="1">
      <c r="A409" s="41"/>
      <c r="B409" s="47"/>
      <c r="C409" s="306" t="s">
        <v>19</v>
      </c>
      <c r="D409" s="306" t="s">
        <v>566</v>
      </c>
      <c r="E409" s="20" t="s">
        <v>19</v>
      </c>
      <c r="F409" s="307">
        <v>2.0009999999999999</v>
      </c>
      <c r="G409" s="41"/>
      <c r="H409" s="47"/>
    </row>
    <row r="410" s="2" customFormat="1" ht="16.8" customHeight="1">
      <c r="A410" s="41"/>
      <c r="B410" s="47"/>
      <c r="C410" s="306" t="s">
        <v>19</v>
      </c>
      <c r="D410" s="306" t="s">
        <v>765</v>
      </c>
      <c r="E410" s="20" t="s">
        <v>19</v>
      </c>
      <c r="F410" s="307">
        <v>0</v>
      </c>
      <c r="G410" s="41"/>
      <c r="H410" s="47"/>
    </row>
    <row r="411" s="2" customFormat="1" ht="16.8" customHeight="1">
      <c r="A411" s="41"/>
      <c r="B411" s="47"/>
      <c r="C411" s="306" t="s">
        <v>19</v>
      </c>
      <c r="D411" s="306" t="s">
        <v>766</v>
      </c>
      <c r="E411" s="20" t="s">
        <v>19</v>
      </c>
      <c r="F411" s="307">
        <v>-8.1999999999999993</v>
      </c>
      <c r="G411" s="41"/>
      <c r="H411" s="47"/>
    </row>
    <row r="412" s="2" customFormat="1" ht="16.8" customHeight="1">
      <c r="A412" s="41"/>
      <c r="B412" s="47"/>
      <c r="C412" s="306" t="s">
        <v>148</v>
      </c>
      <c r="D412" s="306" t="s">
        <v>257</v>
      </c>
      <c r="E412" s="20" t="s">
        <v>19</v>
      </c>
      <c r="F412" s="307">
        <v>5.3150000000000004</v>
      </c>
      <c r="G412" s="41"/>
      <c r="H412" s="47"/>
    </row>
    <row r="413" s="2" customFormat="1" ht="16.8" customHeight="1">
      <c r="A413" s="41"/>
      <c r="B413" s="47"/>
      <c r="C413" s="308" t="s">
        <v>1268</v>
      </c>
      <c r="D413" s="41"/>
      <c r="E413" s="41"/>
      <c r="F413" s="41"/>
      <c r="G413" s="41"/>
      <c r="H413" s="47"/>
    </row>
    <row r="414" s="2" customFormat="1" ht="16.8" customHeight="1">
      <c r="A414" s="41"/>
      <c r="B414" s="47"/>
      <c r="C414" s="306" t="s">
        <v>761</v>
      </c>
      <c r="D414" s="306" t="s">
        <v>1304</v>
      </c>
      <c r="E414" s="20" t="s">
        <v>97</v>
      </c>
      <c r="F414" s="307">
        <v>5.3150000000000004</v>
      </c>
      <c r="G414" s="41"/>
      <c r="H414" s="47"/>
    </row>
    <row r="415" s="2" customFormat="1" ht="16.8" customHeight="1">
      <c r="A415" s="41"/>
      <c r="B415" s="47"/>
      <c r="C415" s="306" t="s">
        <v>471</v>
      </c>
      <c r="D415" s="306" t="s">
        <v>472</v>
      </c>
      <c r="E415" s="20" t="s">
        <v>97</v>
      </c>
      <c r="F415" s="307">
        <v>5.8470000000000004</v>
      </c>
      <c r="G415" s="41"/>
      <c r="H415" s="47"/>
    </row>
    <row r="416" s="2" customFormat="1" ht="16.8" customHeight="1">
      <c r="A416" s="41"/>
      <c r="B416" s="47"/>
      <c r="C416" s="302" t="s">
        <v>126</v>
      </c>
      <c r="D416" s="303" t="s">
        <v>127</v>
      </c>
      <c r="E416" s="304" t="s">
        <v>128</v>
      </c>
      <c r="F416" s="305">
        <v>19.300000000000001</v>
      </c>
      <c r="G416" s="41"/>
      <c r="H416" s="47"/>
    </row>
    <row r="417" s="2" customFormat="1" ht="16.8" customHeight="1">
      <c r="A417" s="41"/>
      <c r="B417" s="47"/>
      <c r="C417" s="306" t="s">
        <v>19</v>
      </c>
      <c r="D417" s="306" t="s">
        <v>582</v>
      </c>
      <c r="E417" s="20" t="s">
        <v>19</v>
      </c>
      <c r="F417" s="307">
        <v>0</v>
      </c>
      <c r="G417" s="41"/>
      <c r="H417" s="47"/>
    </row>
    <row r="418" s="2" customFormat="1" ht="16.8" customHeight="1">
      <c r="A418" s="41"/>
      <c r="B418" s="47"/>
      <c r="C418" s="306" t="s">
        <v>19</v>
      </c>
      <c r="D418" s="306" t="s">
        <v>1027</v>
      </c>
      <c r="E418" s="20" t="s">
        <v>19</v>
      </c>
      <c r="F418" s="307">
        <v>5.2000000000000002</v>
      </c>
      <c r="G418" s="41"/>
      <c r="H418" s="47"/>
    </row>
    <row r="419" s="2" customFormat="1" ht="16.8" customHeight="1">
      <c r="A419" s="41"/>
      <c r="B419" s="47"/>
      <c r="C419" s="306" t="s">
        <v>19</v>
      </c>
      <c r="D419" s="306" t="s">
        <v>426</v>
      </c>
      <c r="E419" s="20" t="s">
        <v>19</v>
      </c>
      <c r="F419" s="307">
        <v>0</v>
      </c>
      <c r="G419" s="41"/>
      <c r="H419" s="47"/>
    </row>
    <row r="420" s="2" customFormat="1" ht="16.8" customHeight="1">
      <c r="A420" s="41"/>
      <c r="B420" s="47"/>
      <c r="C420" s="306" t="s">
        <v>19</v>
      </c>
      <c r="D420" s="306" t="s">
        <v>1028</v>
      </c>
      <c r="E420" s="20" t="s">
        <v>19</v>
      </c>
      <c r="F420" s="307">
        <v>4.4500000000000002</v>
      </c>
      <c r="G420" s="41"/>
      <c r="H420" s="47"/>
    </row>
    <row r="421" s="2" customFormat="1" ht="16.8" customHeight="1">
      <c r="A421" s="41"/>
      <c r="B421" s="47"/>
      <c r="C421" s="306" t="s">
        <v>19</v>
      </c>
      <c r="D421" s="306" t="s">
        <v>585</v>
      </c>
      <c r="E421" s="20" t="s">
        <v>19</v>
      </c>
      <c r="F421" s="307">
        <v>0</v>
      </c>
      <c r="G421" s="41"/>
      <c r="H421" s="47"/>
    </row>
    <row r="422" s="2" customFormat="1" ht="16.8" customHeight="1">
      <c r="A422" s="41"/>
      <c r="B422" s="47"/>
      <c r="C422" s="306" t="s">
        <v>19</v>
      </c>
      <c r="D422" s="306" t="s">
        <v>1027</v>
      </c>
      <c r="E422" s="20" t="s">
        <v>19</v>
      </c>
      <c r="F422" s="307">
        <v>5.2000000000000002</v>
      </c>
      <c r="G422" s="41"/>
      <c r="H422" s="47"/>
    </row>
    <row r="423" s="2" customFormat="1" ht="16.8" customHeight="1">
      <c r="A423" s="41"/>
      <c r="B423" s="47"/>
      <c r="C423" s="306" t="s">
        <v>19</v>
      </c>
      <c r="D423" s="306" t="s">
        <v>428</v>
      </c>
      <c r="E423" s="20" t="s">
        <v>19</v>
      </c>
      <c r="F423" s="307">
        <v>0</v>
      </c>
      <c r="G423" s="41"/>
      <c r="H423" s="47"/>
    </row>
    <row r="424" s="2" customFormat="1" ht="16.8" customHeight="1">
      <c r="A424" s="41"/>
      <c r="B424" s="47"/>
      <c r="C424" s="306" t="s">
        <v>19</v>
      </c>
      <c r="D424" s="306" t="s">
        <v>1028</v>
      </c>
      <c r="E424" s="20" t="s">
        <v>19</v>
      </c>
      <c r="F424" s="307">
        <v>4.4500000000000002</v>
      </c>
      <c r="G424" s="41"/>
      <c r="H424" s="47"/>
    </row>
    <row r="425" s="2" customFormat="1" ht="16.8" customHeight="1">
      <c r="A425" s="41"/>
      <c r="B425" s="47"/>
      <c r="C425" s="306" t="s">
        <v>126</v>
      </c>
      <c r="D425" s="306" t="s">
        <v>259</v>
      </c>
      <c r="E425" s="20" t="s">
        <v>19</v>
      </c>
      <c r="F425" s="307">
        <v>19.300000000000001</v>
      </c>
      <c r="G425" s="41"/>
      <c r="H425" s="47"/>
    </row>
    <row r="426" s="2" customFormat="1" ht="16.8" customHeight="1">
      <c r="A426" s="41"/>
      <c r="B426" s="47"/>
      <c r="C426" s="308" t="s">
        <v>1268</v>
      </c>
      <c r="D426" s="41"/>
      <c r="E426" s="41"/>
      <c r="F426" s="41"/>
      <c r="G426" s="41"/>
      <c r="H426" s="47"/>
    </row>
    <row r="427" s="2" customFormat="1" ht="16.8" customHeight="1">
      <c r="A427" s="41"/>
      <c r="B427" s="47"/>
      <c r="C427" s="306" t="s">
        <v>1023</v>
      </c>
      <c r="D427" s="306" t="s">
        <v>1334</v>
      </c>
      <c r="E427" s="20" t="s">
        <v>128</v>
      </c>
      <c r="F427" s="307">
        <v>19.300000000000001</v>
      </c>
      <c r="G427" s="41"/>
      <c r="H427" s="47"/>
    </row>
    <row r="428" s="2" customFormat="1" ht="16.8" customHeight="1">
      <c r="A428" s="41"/>
      <c r="B428" s="47"/>
      <c r="C428" s="306" t="s">
        <v>1030</v>
      </c>
      <c r="D428" s="306" t="s">
        <v>1031</v>
      </c>
      <c r="E428" s="20" t="s">
        <v>128</v>
      </c>
      <c r="F428" s="307">
        <v>20.265000000000001</v>
      </c>
      <c r="G428" s="41"/>
      <c r="H428" s="47"/>
    </row>
    <row r="429" s="2" customFormat="1" ht="16.8" customHeight="1">
      <c r="A429" s="41"/>
      <c r="B429" s="47"/>
      <c r="C429" s="302" t="s">
        <v>173</v>
      </c>
      <c r="D429" s="303" t="s">
        <v>174</v>
      </c>
      <c r="E429" s="304" t="s">
        <v>156</v>
      </c>
      <c r="F429" s="305">
        <v>9.0239999999999991</v>
      </c>
      <c r="G429" s="41"/>
      <c r="H429" s="47"/>
    </row>
    <row r="430" s="2" customFormat="1" ht="16.8" customHeight="1">
      <c r="A430" s="41"/>
      <c r="B430" s="47"/>
      <c r="C430" s="306" t="s">
        <v>19</v>
      </c>
      <c r="D430" s="306" t="s">
        <v>323</v>
      </c>
      <c r="E430" s="20" t="s">
        <v>19</v>
      </c>
      <c r="F430" s="307">
        <v>0</v>
      </c>
      <c r="G430" s="41"/>
      <c r="H430" s="47"/>
    </row>
    <row r="431" s="2" customFormat="1" ht="16.8" customHeight="1">
      <c r="A431" s="41"/>
      <c r="B431" s="47"/>
      <c r="C431" s="306" t="s">
        <v>19</v>
      </c>
      <c r="D431" s="306" t="s">
        <v>324</v>
      </c>
      <c r="E431" s="20" t="s">
        <v>19</v>
      </c>
      <c r="F431" s="307">
        <v>3.96</v>
      </c>
      <c r="G431" s="41"/>
      <c r="H431" s="47"/>
    </row>
    <row r="432" s="2" customFormat="1" ht="16.8" customHeight="1">
      <c r="A432" s="41"/>
      <c r="B432" s="47"/>
      <c r="C432" s="306" t="s">
        <v>19</v>
      </c>
      <c r="D432" s="306" t="s">
        <v>325</v>
      </c>
      <c r="E432" s="20" t="s">
        <v>19</v>
      </c>
      <c r="F432" s="307">
        <v>5.0640000000000001</v>
      </c>
      <c r="G432" s="41"/>
      <c r="H432" s="47"/>
    </row>
    <row r="433" s="2" customFormat="1" ht="16.8" customHeight="1">
      <c r="A433" s="41"/>
      <c r="B433" s="47"/>
      <c r="C433" s="306" t="s">
        <v>173</v>
      </c>
      <c r="D433" s="306" t="s">
        <v>257</v>
      </c>
      <c r="E433" s="20" t="s">
        <v>19</v>
      </c>
      <c r="F433" s="307">
        <v>9.0239999999999991</v>
      </c>
      <c r="G433" s="41"/>
      <c r="H433" s="47"/>
    </row>
    <row r="434" s="2" customFormat="1" ht="16.8" customHeight="1">
      <c r="A434" s="41"/>
      <c r="B434" s="47"/>
      <c r="C434" s="308" t="s">
        <v>1268</v>
      </c>
      <c r="D434" s="41"/>
      <c r="E434" s="41"/>
      <c r="F434" s="41"/>
      <c r="G434" s="41"/>
      <c r="H434" s="47"/>
    </row>
    <row r="435" s="2" customFormat="1" ht="16.8" customHeight="1">
      <c r="A435" s="41"/>
      <c r="B435" s="47"/>
      <c r="C435" s="306" t="s">
        <v>319</v>
      </c>
      <c r="D435" s="306" t="s">
        <v>1335</v>
      </c>
      <c r="E435" s="20" t="s">
        <v>156</v>
      </c>
      <c r="F435" s="307">
        <v>24.393999999999998</v>
      </c>
      <c r="G435" s="41"/>
      <c r="H435" s="47"/>
    </row>
    <row r="436" s="2" customFormat="1">
      <c r="A436" s="41"/>
      <c r="B436" s="47"/>
      <c r="C436" s="306" t="s">
        <v>307</v>
      </c>
      <c r="D436" s="306" t="s">
        <v>1290</v>
      </c>
      <c r="E436" s="20" t="s">
        <v>156</v>
      </c>
      <c r="F436" s="307">
        <v>59.433999999999998</v>
      </c>
      <c r="G436" s="41"/>
      <c r="H436" s="47"/>
    </row>
    <row r="437" s="2" customFormat="1">
      <c r="A437" s="41"/>
      <c r="B437" s="47"/>
      <c r="C437" s="306" t="s">
        <v>313</v>
      </c>
      <c r="D437" s="306" t="s">
        <v>1291</v>
      </c>
      <c r="E437" s="20" t="s">
        <v>156</v>
      </c>
      <c r="F437" s="307">
        <v>594.34000000000003</v>
      </c>
      <c r="G437" s="41"/>
      <c r="H437" s="47"/>
    </row>
    <row r="438" s="2" customFormat="1">
      <c r="A438" s="41"/>
      <c r="B438" s="47"/>
      <c r="C438" s="306" t="s">
        <v>692</v>
      </c>
      <c r="D438" s="306" t="s">
        <v>693</v>
      </c>
      <c r="E438" s="20" t="s">
        <v>181</v>
      </c>
      <c r="F438" s="307">
        <v>101.038</v>
      </c>
      <c r="G438" s="41"/>
      <c r="H438" s="47"/>
    </row>
    <row r="439" s="2" customFormat="1" ht="16.8" customHeight="1">
      <c r="A439" s="41"/>
      <c r="B439" s="47"/>
      <c r="C439" s="302" t="s">
        <v>1336</v>
      </c>
      <c r="D439" s="303" t="s">
        <v>1337</v>
      </c>
      <c r="E439" s="304" t="s">
        <v>97</v>
      </c>
      <c r="F439" s="305">
        <v>0</v>
      </c>
      <c r="G439" s="41"/>
      <c r="H439" s="47"/>
    </row>
    <row r="440" s="2" customFormat="1" ht="16.8" customHeight="1">
      <c r="A440" s="41"/>
      <c r="B440" s="47"/>
      <c r="C440" s="302" t="s">
        <v>176</v>
      </c>
      <c r="D440" s="303" t="s">
        <v>177</v>
      </c>
      <c r="E440" s="304" t="s">
        <v>156</v>
      </c>
      <c r="F440" s="305">
        <v>15.369999999999999</v>
      </c>
      <c r="G440" s="41"/>
      <c r="H440" s="47"/>
    </row>
    <row r="441" s="2" customFormat="1" ht="16.8" customHeight="1">
      <c r="A441" s="41"/>
      <c r="B441" s="47"/>
      <c r="C441" s="306" t="s">
        <v>19</v>
      </c>
      <c r="D441" s="306" t="s">
        <v>326</v>
      </c>
      <c r="E441" s="20" t="s">
        <v>19</v>
      </c>
      <c r="F441" s="307">
        <v>0</v>
      </c>
      <c r="G441" s="41"/>
      <c r="H441" s="47"/>
    </row>
    <row r="442" s="2" customFormat="1" ht="16.8" customHeight="1">
      <c r="A442" s="41"/>
      <c r="B442" s="47"/>
      <c r="C442" s="306" t="s">
        <v>19</v>
      </c>
      <c r="D442" s="306" t="s">
        <v>327</v>
      </c>
      <c r="E442" s="20" t="s">
        <v>19</v>
      </c>
      <c r="F442" s="307">
        <v>12.869999999999999</v>
      </c>
      <c r="G442" s="41"/>
      <c r="H442" s="47"/>
    </row>
    <row r="443" s="2" customFormat="1" ht="16.8" customHeight="1">
      <c r="A443" s="41"/>
      <c r="B443" s="47"/>
      <c r="C443" s="306" t="s">
        <v>19</v>
      </c>
      <c r="D443" s="306" t="s">
        <v>328</v>
      </c>
      <c r="E443" s="20" t="s">
        <v>19</v>
      </c>
      <c r="F443" s="307">
        <v>0</v>
      </c>
      <c r="G443" s="41"/>
      <c r="H443" s="47"/>
    </row>
    <row r="444" s="2" customFormat="1" ht="16.8" customHeight="1">
      <c r="A444" s="41"/>
      <c r="B444" s="47"/>
      <c r="C444" s="306" t="s">
        <v>19</v>
      </c>
      <c r="D444" s="306" t="s">
        <v>329</v>
      </c>
      <c r="E444" s="20" t="s">
        <v>19</v>
      </c>
      <c r="F444" s="307">
        <v>2.5</v>
      </c>
      <c r="G444" s="41"/>
      <c r="H444" s="47"/>
    </row>
    <row r="445" s="2" customFormat="1" ht="16.8" customHeight="1">
      <c r="A445" s="41"/>
      <c r="B445" s="47"/>
      <c r="C445" s="306" t="s">
        <v>176</v>
      </c>
      <c r="D445" s="306" t="s">
        <v>257</v>
      </c>
      <c r="E445" s="20" t="s">
        <v>19</v>
      </c>
      <c r="F445" s="307">
        <v>15.369999999999999</v>
      </c>
      <c r="G445" s="41"/>
      <c r="H445" s="47"/>
    </row>
    <row r="446" s="2" customFormat="1" ht="16.8" customHeight="1">
      <c r="A446" s="41"/>
      <c r="B446" s="47"/>
      <c r="C446" s="308" t="s">
        <v>1268</v>
      </c>
      <c r="D446" s="41"/>
      <c r="E446" s="41"/>
      <c r="F446" s="41"/>
      <c r="G446" s="41"/>
      <c r="H446" s="47"/>
    </row>
    <row r="447" s="2" customFormat="1" ht="16.8" customHeight="1">
      <c r="A447" s="41"/>
      <c r="B447" s="47"/>
      <c r="C447" s="306" t="s">
        <v>319</v>
      </c>
      <c r="D447" s="306" t="s">
        <v>1335</v>
      </c>
      <c r="E447" s="20" t="s">
        <v>156</v>
      </c>
      <c r="F447" s="307">
        <v>24.393999999999998</v>
      </c>
      <c r="G447" s="41"/>
      <c r="H447" s="47"/>
    </row>
    <row r="448" s="2" customFormat="1" ht="16.8" customHeight="1">
      <c r="A448" s="41"/>
      <c r="B448" s="47"/>
      <c r="C448" s="306" t="s">
        <v>330</v>
      </c>
      <c r="D448" s="306" t="s">
        <v>331</v>
      </c>
      <c r="E448" s="20" t="s">
        <v>181</v>
      </c>
      <c r="F448" s="307">
        <v>23.055</v>
      </c>
      <c r="G448" s="41"/>
      <c r="H448" s="47"/>
    </row>
    <row r="449" s="2" customFormat="1" ht="7.44" customHeight="1">
      <c r="A449" s="41"/>
      <c r="B449" s="161"/>
      <c r="C449" s="162"/>
      <c r="D449" s="162"/>
      <c r="E449" s="162"/>
      <c r="F449" s="162"/>
      <c r="G449" s="162"/>
      <c r="H449" s="47"/>
    </row>
    <row r="450" s="2" customFormat="1">
      <c r="A450" s="41"/>
      <c r="B450" s="41"/>
      <c r="C450" s="41"/>
      <c r="D450" s="41"/>
      <c r="E450" s="41"/>
      <c r="F450" s="41"/>
      <c r="G450" s="41"/>
      <c r="H450" s="41"/>
    </row>
  </sheetData>
  <sheetProtection sheet="1" formatColumns="0" formatRows="0" objects="1" scenarios="1" spinCount="100000" saltValue="qvNHcp3x3UdALz1EA9XGgCf/phU/nc8a2Q5GMzOu5CHWmA+dC/S96Cvcovu6Jp/gm8pB0SYnzofsoH1+FOTHpw==" hashValue="HNRhVEPRuSc1lYOarMGxBm56T1NEatNlpG+HNWPUfSFoyI7V+4YBPHEQcTiV6jtjuMMAASNPDMjUzHQ/JO4KQw==" algorithmName="SHA-512" password="CC3F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9" customWidth="1"/>
    <col min="2" max="2" width="1.667969" style="309" customWidth="1"/>
    <col min="3" max="4" width="5" style="309" customWidth="1"/>
    <col min="5" max="5" width="11.66016" style="309" customWidth="1"/>
    <col min="6" max="6" width="9.160156" style="309" customWidth="1"/>
    <col min="7" max="7" width="5" style="309" customWidth="1"/>
    <col min="8" max="8" width="77.83203" style="309" customWidth="1"/>
    <col min="9" max="10" width="20" style="309" customWidth="1"/>
    <col min="11" max="11" width="1.667969" style="309" customWidth="1"/>
  </cols>
  <sheetData>
    <row r="1" s="1" customFormat="1" ht="37.5" customHeight="1"/>
    <row r="2" s="1" customFormat="1" ht="7.5" customHeight="1">
      <c r="B2" s="310"/>
      <c r="C2" s="311"/>
      <c r="D2" s="311"/>
      <c r="E2" s="311"/>
      <c r="F2" s="311"/>
      <c r="G2" s="311"/>
      <c r="H2" s="311"/>
      <c r="I2" s="311"/>
      <c r="J2" s="311"/>
      <c r="K2" s="312"/>
    </row>
    <row r="3" s="17" customFormat="1" ht="45" customHeight="1">
      <c r="B3" s="313"/>
      <c r="C3" s="314" t="s">
        <v>1338</v>
      </c>
      <c r="D3" s="314"/>
      <c r="E3" s="314"/>
      <c r="F3" s="314"/>
      <c r="G3" s="314"/>
      <c r="H3" s="314"/>
      <c r="I3" s="314"/>
      <c r="J3" s="314"/>
      <c r="K3" s="315"/>
    </row>
    <row r="4" s="1" customFormat="1" ht="25.5" customHeight="1">
      <c r="B4" s="316"/>
      <c r="C4" s="317" t="s">
        <v>1339</v>
      </c>
      <c r="D4" s="317"/>
      <c r="E4" s="317"/>
      <c r="F4" s="317"/>
      <c r="G4" s="317"/>
      <c r="H4" s="317"/>
      <c r="I4" s="317"/>
      <c r="J4" s="317"/>
      <c r="K4" s="318"/>
    </row>
    <row r="5" s="1" customFormat="1" ht="5.25" customHeight="1">
      <c r="B5" s="316"/>
      <c r="C5" s="319"/>
      <c r="D5" s="319"/>
      <c r="E5" s="319"/>
      <c r="F5" s="319"/>
      <c r="G5" s="319"/>
      <c r="H5" s="319"/>
      <c r="I5" s="319"/>
      <c r="J5" s="319"/>
      <c r="K5" s="318"/>
    </row>
    <row r="6" s="1" customFormat="1" ht="15" customHeight="1">
      <c r="B6" s="316"/>
      <c r="C6" s="320" t="s">
        <v>1340</v>
      </c>
      <c r="D6" s="320"/>
      <c r="E6" s="320"/>
      <c r="F6" s="320"/>
      <c r="G6" s="320"/>
      <c r="H6" s="320"/>
      <c r="I6" s="320"/>
      <c r="J6" s="320"/>
      <c r="K6" s="318"/>
    </row>
    <row r="7" s="1" customFormat="1" ht="15" customHeight="1">
      <c r="B7" s="321"/>
      <c r="C7" s="320" t="s">
        <v>1341</v>
      </c>
      <c r="D7" s="320"/>
      <c r="E7" s="320"/>
      <c r="F7" s="320"/>
      <c r="G7" s="320"/>
      <c r="H7" s="320"/>
      <c r="I7" s="320"/>
      <c r="J7" s="320"/>
      <c r="K7" s="318"/>
    </row>
    <row r="8" s="1" customFormat="1" ht="12.75" customHeight="1">
      <c r="B8" s="321"/>
      <c r="C8" s="320"/>
      <c r="D8" s="320"/>
      <c r="E8" s="320"/>
      <c r="F8" s="320"/>
      <c r="G8" s="320"/>
      <c r="H8" s="320"/>
      <c r="I8" s="320"/>
      <c r="J8" s="320"/>
      <c r="K8" s="318"/>
    </row>
    <row r="9" s="1" customFormat="1" ht="15" customHeight="1">
      <c r="B9" s="321"/>
      <c r="C9" s="320" t="s">
        <v>1342</v>
      </c>
      <c r="D9" s="320"/>
      <c r="E9" s="320"/>
      <c r="F9" s="320"/>
      <c r="G9" s="320"/>
      <c r="H9" s="320"/>
      <c r="I9" s="320"/>
      <c r="J9" s="320"/>
      <c r="K9" s="318"/>
    </row>
    <row r="10" s="1" customFormat="1" ht="15" customHeight="1">
      <c r="B10" s="321"/>
      <c r="C10" s="320"/>
      <c r="D10" s="320" t="s">
        <v>1343</v>
      </c>
      <c r="E10" s="320"/>
      <c r="F10" s="320"/>
      <c r="G10" s="320"/>
      <c r="H10" s="320"/>
      <c r="I10" s="320"/>
      <c r="J10" s="320"/>
      <c r="K10" s="318"/>
    </row>
    <row r="11" s="1" customFormat="1" ht="15" customHeight="1">
      <c r="B11" s="321"/>
      <c r="C11" s="322"/>
      <c r="D11" s="320" t="s">
        <v>1344</v>
      </c>
      <c r="E11" s="320"/>
      <c r="F11" s="320"/>
      <c r="G11" s="320"/>
      <c r="H11" s="320"/>
      <c r="I11" s="320"/>
      <c r="J11" s="320"/>
      <c r="K11" s="318"/>
    </row>
    <row r="12" s="1" customFormat="1" ht="15" customHeight="1">
      <c r="B12" s="321"/>
      <c r="C12" s="322"/>
      <c r="D12" s="320"/>
      <c r="E12" s="320"/>
      <c r="F12" s="320"/>
      <c r="G12" s="320"/>
      <c r="H12" s="320"/>
      <c r="I12" s="320"/>
      <c r="J12" s="320"/>
      <c r="K12" s="318"/>
    </row>
    <row r="13" s="1" customFormat="1" ht="15" customHeight="1">
      <c r="B13" s="321"/>
      <c r="C13" s="322"/>
      <c r="D13" s="323" t="s">
        <v>1345</v>
      </c>
      <c r="E13" s="320"/>
      <c r="F13" s="320"/>
      <c r="G13" s="320"/>
      <c r="H13" s="320"/>
      <c r="I13" s="320"/>
      <c r="J13" s="320"/>
      <c r="K13" s="318"/>
    </row>
    <row r="14" s="1" customFormat="1" ht="12.75" customHeight="1">
      <c r="B14" s="321"/>
      <c r="C14" s="322"/>
      <c r="D14" s="322"/>
      <c r="E14" s="322"/>
      <c r="F14" s="322"/>
      <c r="G14" s="322"/>
      <c r="H14" s="322"/>
      <c r="I14" s="322"/>
      <c r="J14" s="322"/>
      <c r="K14" s="318"/>
    </row>
    <row r="15" s="1" customFormat="1" ht="15" customHeight="1">
      <c r="B15" s="321"/>
      <c r="C15" s="322"/>
      <c r="D15" s="320" t="s">
        <v>1346</v>
      </c>
      <c r="E15" s="320"/>
      <c r="F15" s="320"/>
      <c r="G15" s="320"/>
      <c r="H15" s="320"/>
      <c r="I15" s="320"/>
      <c r="J15" s="320"/>
      <c r="K15" s="318"/>
    </row>
    <row r="16" s="1" customFormat="1" ht="15" customHeight="1">
      <c r="B16" s="321"/>
      <c r="C16" s="322"/>
      <c r="D16" s="320" t="s">
        <v>1347</v>
      </c>
      <c r="E16" s="320"/>
      <c r="F16" s="320"/>
      <c r="G16" s="320"/>
      <c r="H16" s="320"/>
      <c r="I16" s="320"/>
      <c r="J16" s="320"/>
      <c r="K16" s="318"/>
    </row>
    <row r="17" s="1" customFormat="1" ht="15" customHeight="1">
      <c r="B17" s="321"/>
      <c r="C17" s="322"/>
      <c r="D17" s="320" t="s">
        <v>1348</v>
      </c>
      <c r="E17" s="320"/>
      <c r="F17" s="320"/>
      <c r="G17" s="320"/>
      <c r="H17" s="320"/>
      <c r="I17" s="320"/>
      <c r="J17" s="320"/>
      <c r="K17" s="318"/>
    </row>
    <row r="18" s="1" customFormat="1" ht="15" customHeight="1">
      <c r="B18" s="321"/>
      <c r="C18" s="322"/>
      <c r="D18" s="322"/>
      <c r="E18" s="324" t="s">
        <v>80</v>
      </c>
      <c r="F18" s="320" t="s">
        <v>1349</v>
      </c>
      <c r="G18" s="320"/>
      <c r="H18" s="320"/>
      <c r="I18" s="320"/>
      <c r="J18" s="320"/>
      <c r="K18" s="318"/>
    </row>
    <row r="19" s="1" customFormat="1" ht="15" customHeight="1">
      <c r="B19" s="321"/>
      <c r="C19" s="322"/>
      <c r="D19" s="322"/>
      <c r="E19" s="324" t="s">
        <v>1350</v>
      </c>
      <c r="F19" s="320" t="s">
        <v>1351</v>
      </c>
      <c r="G19" s="320"/>
      <c r="H19" s="320"/>
      <c r="I19" s="320"/>
      <c r="J19" s="320"/>
      <c r="K19" s="318"/>
    </row>
    <row r="20" s="1" customFormat="1" ht="15" customHeight="1">
      <c r="B20" s="321"/>
      <c r="C20" s="322"/>
      <c r="D20" s="322"/>
      <c r="E20" s="324" t="s">
        <v>1352</v>
      </c>
      <c r="F20" s="320" t="s">
        <v>1353</v>
      </c>
      <c r="G20" s="320"/>
      <c r="H20" s="320"/>
      <c r="I20" s="320"/>
      <c r="J20" s="320"/>
      <c r="K20" s="318"/>
    </row>
    <row r="21" s="1" customFormat="1" ht="15" customHeight="1">
      <c r="B21" s="321"/>
      <c r="C21" s="322"/>
      <c r="D21" s="322"/>
      <c r="E21" s="324" t="s">
        <v>92</v>
      </c>
      <c r="F21" s="320" t="s">
        <v>1354</v>
      </c>
      <c r="G21" s="320"/>
      <c r="H21" s="320"/>
      <c r="I21" s="320"/>
      <c r="J21" s="320"/>
      <c r="K21" s="318"/>
    </row>
    <row r="22" s="1" customFormat="1" ht="15" customHeight="1">
      <c r="B22" s="321"/>
      <c r="C22" s="322"/>
      <c r="D22" s="322"/>
      <c r="E22" s="324" t="s">
        <v>1355</v>
      </c>
      <c r="F22" s="320" t="s">
        <v>1356</v>
      </c>
      <c r="G22" s="320"/>
      <c r="H22" s="320"/>
      <c r="I22" s="320"/>
      <c r="J22" s="320"/>
      <c r="K22" s="318"/>
    </row>
    <row r="23" s="1" customFormat="1" ht="15" customHeight="1">
      <c r="B23" s="321"/>
      <c r="C23" s="322"/>
      <c r="D23" s="322"/>
      <c r="E23" s="324" t="s">
        <v>1357</v>
      </c>
      <c r="F23" s="320" t="s">
        <v>1358</v>
      </c>
      <c r="G23" s="320"/>
      <c r="H23" s="320"/>
      <c r="I23" s="320"/>
      <c r="J23" s="320"/>
      <c r="K23" s="318"/>
    </row>
    <row r="24" s="1" customFormat="1" ht="12.75" customHeight="1">
      <c r="B24" s="321"/>
      <c r="C24" s="322"/>
      <c r="D24" s="322"/>
      <c r="E24" s="322"/>
      <c r="F24" s="322"/>
      <c r="G24" s="322"/>
      <c r="H24" s="322"/>
      <c r="I24" s="322"/>
      <c r="J24" s="322"/>
      <c r="K24" s="318"/>
    </row>
    <row r="25" s="1" customFormat="1" ht="15" customHeight="1">
      <c r="B25" s="321"/>
      <c r="C25" s="320" t="s">
        <v>1359</v>
      </c>
      <c r="D25" s="320"/>
      <c r="E25" s="320"/>
      <c r="F25" s="320"/>
      <c r="G25" s="320"/>
      <c r="H25" s="320"/>
      <c r="I25" s="320"/>
      <c r="J25" s="320"/>
      <c r="K25" s="318"/>
    </row>
    <row r="26" s="1" customFormat="1" ht="15" customHeight="1">
      <c r="B26" s="321"/>
      <c r="C26" s="320" t="s">
        <v>1360</v>
      </c>
      <c r="D26" s="320"/>
      <c r="E26" s="320"/>
      <c r="F26" s="320"/>
      <c r="G26" s="320"/>
      <c r="H26" s="320"/>
      <c r="I26" s="320"/>
      <c r="J26" s="320"/>
      <c r="K26" s="318"/>
    </row>
    <row r="27" s="1" customFormat="1" ht="15" customHeight="1">
      <c r="B27" s="321"/>
      <c r="C27" s="320"/>
      <c r="D27" s="320" t="s">
        <v>1361</v>
      </c>
      <c r="E27" s="320"/>
      <c r="F27" s="320"/>
      <c r="G27" s="320"/>
      <c r="H27" s="320"/>
      <c r="I27" s="320"/>
      <c r="J27" s="320"/>
      <c r="K27" s="318"/>
    </row>
    <row r="28" s="1" customFormat="1" ht="15" customHeight="1">
      <c r="B28" s="321"/>
      <c r="C28" s="322"/>
      <c r="D28" s="320" t="s">
        <v>1362</v>
      </c>
      <c r="E28" s="320"/>
      <c r="F28" s="320"/>
      <c r="G28" s="320"/>
      <c r="H28" s="320"/>
      <c r="I28" s="320"/>
      <c r="J28" s="320"/>
      <c r="K28" s="318"/>
    </row>
    <row r="29" s="1" customFormat="1" ht="12.75" customHeight="1">
      <c r="B29" s="321"/>
      <c r="C29" s="322"/>
      <c r="D29" s="322"/>
      <c r="E29" s="322"/>
      <c r="F29" s="322"/>
      <c r="G29" s="322"/>
      <c r="H29" s="322"/>
      <c r="I29" s="322"/>
      <c r="J29" s="322"/>
      <c r="K29" s="318"/>
    </row>
    <row r="30" s="1" customFormat="1" ht="15" customHeight="1">
      <c r="B30" s="321"/>
      <c r="C30" s="322"/>
      <c r="D30" s="320" t="s">
        <v>1363</v>
      </c>
      <c r="E30" s="320"/>
      <c r="F30" s="320"/>
      <c r="G30" s="320"/>
      <c r="H30" s="320"/>
      <c r="I30" s="320"/>
      <c r="J30" s="320"/>
      <c r="K30" s="318"/>
    </row>
    <row r="31" s="1" customFormat="1" ht="15" customHeight="1">
      <c r="B31" s="321"/>
      <c r="C31" s="322"/>
      <c r="D31" s="320" t="s">
        <v>1364</v>
      </c>
      <c r="E31" s="320"/>
      <c r="F31" s="320"/>
      <c r="G31" s="320"/>
      <c r="H31" s="320"/>
      <c r="I31" s="320"/>
      <c r="J31" s="320"/>
      <c r="K31" s="318"/>
    </row>
    <row r="32" s="1" customFormat="1" ht="12.75" customHeight="1">
      <c r="B32" s="321"/>
      <c r="C32" s="322"/>
      <c r="D32" s="322"/>
      <c r="E32" s="322"/>
      <c r="F32" s="322"/>
      <c r="G32" s="322"/>
      <c r="H32" s="322"/>
      <c r="I32" s="322"/>
      <c r="J32" s="322"/>
      <c r="K32" s="318"/>
    </row>
    <row r="33" s="1" customFormat="1" ht="15" customHeight="1">
      <c r="B33" s="321"/>
      <c r="C33" s="322"/>
      <c r="D33" s="320" t="s">
        <v>1365</v>
      </c>
      <c r="E33" s="320"/>
      <c r="F33" s="320"/>
      <c r="G33" s="320"/>
      <c r="H33" s="320"/>
      <c r="I33" s="320"/>
      <c r="J33" s="320"/>
      <c r="K33" s="318"/>
    </row>
    <row r="34" s="1" customFormat="1" ht="15" customHeight="1">
      <c r="B34" s="321"/>
      <c r="C34" s="322"/>
      <c r="D34" s="320" t="s">
        <v>1366</v>
      </c>
      <c r="E34" s="320"/>
      <c r="F34" s="320"/>
      <c r="G34" s="320"/>
      <c r="H34" s="320"/>
      <c r="I34" s="320"/>
      <c r="J34" s="320"/>
      <c r="K34" s="318"/>
    </row>
    <row r="35" s="1" customFormat="1" ht="15" customHeight="1">
      <c r="B35" s="321"/>
      <c r="C35" s="322"/>
      <c r="D35" s="320" t="s">
        <v>1367</v>
      </c>
      <c r="E35" s="320"/>
      <c r="F35" s="320"/>
      <c r="G35" s="320"/>
      <c r="H35" s="320"/>
      <c r="I35" s="320"/>
      <c r="J35" s="320"/>
      <c r="K35" s="318"/>
    </row>
    <row r="36" s="1" customFormat="1" ht="15" customHeight="1">
      <c r="B36" s="321"/>
      <c r="C36" s="322"/>
      <c r="D36" s="320"/>
      <c r="E36" s="323" t="s">
        <v>229</v>
      </c>
      <c r="F36" s="320"/>
      <c r="G36" s="320" t="s">
        <v>1368</v>
      </c>
      <c r="H36" s="320"/>
      <c r="I36" s="320"/>
      <c r="J36" s="320"/>
      <c r="K36" s="318"/>
    </row>
    <row r="37" s="1" customFormat="1" ht="30.75" customHeight="1">
      <c r="B37" s="321"/>
      <c r="C37" s="322"/>
      <c r="D37" s="320"/>
      <c r="E37" s="323" t="s">
        <v>1369</v>
      </c>
      <c r="F37" s="320"/>
      <c r="G37" s="320" t="s">
        <v>1370</v>
      </c>
      <c r="H37" s="320"/>
      <c r="I37" s="320"/>
      <c r="J37" s="320"/>
      <c r="K37" s="318"/>
    </row>
    <row r="38" s="1" customFormat="1" ht="15" customHeight="1">
      <c r="B38" s="321"/>
      <c r="C38" s="322"/>
      <c r="D38" s="320"/>
      <c r="E38" s="323" t="s">
        <v>54</v>
      </c>
      <c r="F38" s="320"/>
      <c r="G38" s="320" t="s">
        <v>1371</v>
      </c>
      <c r="H38" s="320"/>
      <c r="I38" s="320"/>
      <c r="J38" s="320"/>
      <c r="K38" s="318"/>
    </row>
    <row r="39" s="1" customFormat="1" ht="15" customHeight="1">
      <c r="B39" s="321"/>
      <c r="C39" s="322"/>
      <c r="D39" s="320"/>
      <c r="E39" s="323" t="s">
        <v>55</v>
      </c>
      <c r="F39" s="320"/>
      <c r="G39" s="320" t="s">
        <v>1372</v>
      </c>
      <c r="H39" s="320"/>
      <c r="I39" s="320"/>
      <c r="J39" s="320"/>
      <c r="K39" s="318"/>
    </row>
    <row r="40" s="1" customFormat="1" ht="15" customHeight="1">
      <c r="B40" s="321"/>
      <c r="C40" s="322"/>
      <c r="D40" s="320"/>
      <c r="E40" s="323" t="s">
        <v>230</v>
      </c>
      <c r="F40" s="320"/>
      <c r="G40" s="320" t="s">
        <v>1373</v>
      </c>
      <c r="H40" s="320"/>
      <c r="I40" s="320"/>
      <c r="J40" s="320"/>
      <c r="K40" s="318"/>
    </row>
    <row r="41" s="1" customFormat="1" ht="15" customHeight="1">
      <c r="B41" s="321"/>
      <c r="C41" s="322"/>
      <c r="D41" s="320"/>
      <c r="E41" s="323" t="s">
        <v>231</v>
      </c>
      <c r="F41" s="320"/>
      <c r="G41" s="320" t="s">
        <v>1374</v>
      </c>
      <c r="H41" s="320"/>
      <c r="I41" s="320"/>
      <c r="J41" s="320"/>
      <c r="K41" s="318"/>
    </row>
    <row r="42" s="1" customFormat="1" ht="15" customHeight="1">
      <c r="B42" s="321"/>
      <c r="C42" s="322"/>
      <c r="D42" s="320"/>
      <c r="E42" s="323" t="s">
        <v>1375</v>
      </c>
      <c r="F42" s="320"/>
      <c r="G42" s="320" t="s">
        <v>1376</v>
      </c>
      <c r="H42" s="320"/>
      <c r="I42" s="320"/>
      <c r="J42" s="320"/>
      <c r="K42" s="318"/>
    </row>
    <row r="43" s="1" customFormat="1" ht="15" customHeight="1">
      <c r="B43" s="321"/>
      <c r="C43" s="322"/>
      <c r="D43" s="320"/>
      <c r="E43" s="323"/>
      <c r="F43" s="320"/>
      <c r="G43" s="320" t="s">
        <v>1377</v>
      </c>
      <c r="H43" s="320"/>
      <c r="I43" s="320"/>
      <c r="J43" s="320"/>
      <c r="K43" s="318"/>
    </row>
    <row r="44" s="1" customFormat="1" ht="15" customHeight="1">
      <c r="B44" s="321"/>
      <c r="C44" s="322"/>
      <c r="D44" s="320"/>
      <c r="E44" s="323" t="s">
        <v>1378</v>
      </c>
      <c r="F44" s="320"/>
      <c r="G44" s="320" t="s">
        <v>1379</v>
      </c>
      <c r="H44" s="320"/>
      <c r="I44" s="320"/>
      <c r="J44" s="320"/>
      <c r="K44" s="318"/>
    </row>
    <row r="45" s="1" customFormat="1" ht="15" customHeight="1">
      <c r="B45" s="321"/>
      <c r="C45" s="322"/>
      <c r="D45" s="320"/>
      <c r="E45" s="323" t="s">
        <v>233</v>
      </c>
      <c r="F45" s="320"/>
      <c r="G45" s="320" t="s">
        <v>1380</v>
      </c>
      <c r="H45" s="320"/>
      <c r="I45" s="320"/>
      <c r="J45" s="320"/>
      <c r="K45" s="318"/>
    </row>
    <row r="46" s="1" customFormat="1" ht="12.75" customHeight="1">
      <c r="B46" s="321"/>
      <c r="C46" s="322"/>
      <c r="D46" s="320"/>
      <c r="E46" s="320"/>
      <c r="F46" s="320"/>
      <c r="G46" s="320"/>
      <c r="H46" s="320"/>
      <c r="I46" s="320"/>
      <c r="J46" s="320"/>
      <c r="K46" s="318"/>
    </row>
    <row r="47" s="1" customFormat="1" ht="15" customHeight="1">
      <c r="B47" s="321"/>
      <c r="C47" s="322"/>
      <c r="D47" s="320" t="s">
        <v>1381</v>
      </c>
      <c r="E47" s="320"/>
      <c r="F47" s="320"/>
      <c r="G47" s="320"/>
      <c r="H47" s="320"/>
      <c r="I47" s="320"/>
      <c r="J47" s="320"/>
      <c r="K47" s="318"/>
    </row>
    <row r="48" s="1" customFormat="1" ht="15" customHeight="1">
      <c r="B48" s="321"/>
      <c r="C48" s="322"/>
      <c r="D48" s="322"/>
      <c r="E48" s="320" t="s">
        <v>1382</v>
      </c>
      <c r="F48" s="320"/>
      <c r="G48" s="320"/>
      <c r="H48" s="320"/>
      <c r="I48" s="320"/>
      <c r="J48" s="320"/>
      <c r="K48" s="318"/>
    </row>
    <row r="49" s="1" customFormat="1" ht="15" customHeight="1">
      <c r="B49" s="321"/>
      <c r="C49" s="322"/>
      <c r="D49" s="322"/>
      <c r="E49" s="320" t="s">
        <v>1383</v>
      </c>
      <c r="F49" s="320"/>
      <c r="G49" s="320"/>
      <c r="H49" s="320"/>
      <c r="I49" s="320"/>
      <c r="J49" s="320"/>
      <c r="K49" s="318"/>
    </row>
    <row r="50" s="1" customFormat="1" ht="15" customHeight="1">
      <c r="B50" s="321"/>
      <c r="C50" s="322"/>
      <c r="D50" s="322"/>
      <c r="E50" s="320" t="s">
        <v>1384</v>
      </c>
      <c r="F50" s="320"/>
      <c r="G50" s="320"/>
      <c r="H50" s="320"/>
      <c r="I50" s="320"/>
      <c r="J50" s="320"/>
      <c r="K50" s="318"/>
    </row>
    <row r="51" s="1" customFormat="1" ht="15" customHeight="1">
      <c r="B51" s="321"/>
      <c r="C51" s="322"/>
      <c r="D51" s="320" t="s">
        <v>1385</v>
      </c>
      <c r="E51" s="320"/>
      <c r="F51" s="320"/>
      <c r="G51" s="320"/>
      <c r="H51" s="320"/>
      <c r="I51" s="320"/>
      <c r="J51" s="320"/>
      <c r="K51" s="318"/>
    </row>
    <row r="52" s="1" customFormat="1" ht="25.5" customHeight="1">
      <c r="B52" s="316"/>
      <c r="C52" s="317" t="s">
        <v>1386</v>
      </c>
      <c r="D52" s="317"/>
      <c r="E52" s="317"/>
      <c r="F52" s="317"/>
      <c r="G52" s="317"/>
      <c r="H52" s="317"/>
      <c r="I52" s="317"/>
      <c r="J52" s="317"/>
      <c r="K52" s="318"/>
    </row>
    <row r="53" s="1" customFormat="1" ht="5.25" customHeight="1">
      <c r="B53" s="316"/>
      <c r="C53" s="319"/>
      <c r="D53" s="319"/>
      <c r="E53" s="319"/>
      <c r="F53" s="319"/>
      <c r="G53" s="319"/>
      <c r="H53" s="319"/>
      <c r="I53" s="319"/>
      <c r="J53" s="319"/>
      <c r="K53" s="318"/>
    </row>
    <row r="54" s="1" customFormat="1" ht="15" customHeight="1">
      <c r="B54" s="316"/>
      <c r="C54" s="320" t="s">
        <v>1387</v>
      </c>
      <c r="D54" s="320"/>
      <c r="E54" s="320"/>
      <c r="F54" s="320"/>
      <c r="G54" s="320"/>
      <c r="H54" s="320"/>
      <c r="I54" s="320"/>
      <c r="J54" s="320"/>
      <c r="K54" s="318"/>
    </row>
    <row r="55" s="1" customFormat="1" ht="15" customHeight="1">
      <c r="B55" s="316"/>
      <c r="C55" s="320" t="s">
        <v>1388</v>
      </c>
      <c r="D55" s="320"/>
      <c r="E55" s="320"/>
      <c r="F55" s="320"/>
      <c r="G55" s="320"/>
      <c r="H55" s="320"/>
      <c r="I55" s="320"/>
      <c r="J55" s="320"/>
      <c r="K55" s="318"/>
    </row>
    <row r="56" s="1" customFormat="1" ht="12.75" customHeight="1">
      <c r="B56" s="316"/>
      <c r="C56" s="320"/>
      <c r="D56" s="320"/>
      <c r="E56" s="320"/>
      <c r="F56" s="320"/>
      <c r="G56" s="320"/>
      <c r="H56" s="320"/>
      <c r="I56" s="320"/>
      <c r="J56" s="320"/>
      <c r="K56" s="318"/>
    </row>
    <row r="57" s="1" customFormat="1" ht="15" customHeight="1">
      <c r="B57" s="316"/>
      <c r="C57" s="320" t="s">
        <v>1389</v>
      </c>
      <c r="D57" s="320"/>
      <c r="E57" s="320"/>
      <c r="F57" s="320"/>
      <c r="G57" s="320"/>
      <c r="H57" s="320"/>
      <c r="I57" s="320"/>
      <c r="J57" s="320"/>
      <c r="K57" s="318"/>
    </row>
    <row r="58" s="1" customFormat="1" ht="15" customHeight="1">
      <c r="B58" s="316"/>
      <c r="C58" s="322"/>
      <c r="D58" s="320" t="s">
        <v>1390</v>
      </c>
      <c r="E58" s="320"/>
      <c r="F58" s="320"/>
      <c r="G58" s="320"/>
      <c r="H58" s="320"/>
      <c r="I58" s="320"/>
      <c r="J58" s="320"/>
      <c r="K58" s="318"/>
    </row>
    <row r="59" s="1" customFormat="1" ht="15" customHeight="1">
      <c r="B59" s="316"/>
      <c r="C59" s="322"/>
      <c r="D59" s="320" t="s">
        <v>1391</v>
      </c>
      <c r="E59" s="320"/>
      <c r="F59" s="320"/>
      <c r="G59" s="320"/>
      <c r="H59" s="320"/>
      <c r="I59" s="320"/>
      <c r="J59" s="320"/>
      <c r="K59" s="318"/>
    </row>
    <row r="60" s="1" customFormat="1" ht="15" customHeight="1">
      <c r="B60" s="316"/>
      <c r="C60" s="322"/>
      <c r="D60" s="320" t="s">
        <v>1392</v>
      </c>
      <c r="E60" s="320"/>
      <c r="F60" s="320"/>
      <c r="G60" s="320"/>
      <c r="H60" s="320"/>
      <c r="I60" s="320"/>
      <c r="J60" s="320"/>
      <c r="K60" s="318"/>
    </row>
    <row r="61" s="1" customFormat="1" ht="15" customHeight="1">
      <c r="B61" s="316"/>
      <c r="C61" s="322"/>
      <c r="D61" s="320" t="s">
        <v>1393</v>
      </c>
      <c r="E61" s="320"/>
      <c r="F61" s="320"/>
      <c r="G61" s="320"/>
      <c r="H61" s="320"/>
      <c r="I61" s="320"/>
      <c r="J61" s="320"/>
      <c r="K61" s="318"/>
    </row>
    <row r="62" s="1" customFormat="1" ht="15" customHeight="1">
      <c r="B62" s="316"/>
      <c r="C62" s="322"/>
      <c r="D62" s="325" t="s">
        <v>1394</v>
      </c>
      <c r="E62" s="325"/>
      <c r="F62" s="325"/>
      <c r="G62" s="325"/>
      <c r="H62" s="325"/>
      <c r="I62" s="325"/>
      <c r="J62" s="325"/>
      <c r="K62" s="318"/>
    </row>
    <row r="63" s="1" customFormat="1" ht="15" customHeight="1">
      <c r="B63" s="316"/>
      <c r="C63" s="322"/>
      <c r="D63" s="320" t="s">
        <v>1395</v>
      </c>
      <c r="E63" s="320"/>
      <c r="F63" s="320"/>
      <c r="G63" s="320"/>
      <c r="H63" s="320"/>
      <c r="I63" s="320"/>
      <c r="J63" s="320"/>
      <c r="K63" s="318"/>
    </row>
    <row r="64" s="1" customFormat="1" ht="12.75" customHeight="1">
      <c r="B64" s="316"/>
      <c r="C64" s="322"/>
      <c r="D64" s="322"/>
      <c r="E64" s="326"/>
      <c r="F64" s="322"/>
      <c r="G64" s="322"/>
      <c r="H64" s="322"/>
      <c r="I64" s="322"/>
      <c r="J64" s="322"/>
      <c r="K64" s="318"/>
    </row>
    <row r="65" s="1" customFormat="1" ht="15" customHeight="1">
      <c r="B65" s="316"/>
      <c r="C65" s="322"/>
      <c r="D65" s="320" t="s">
        <v>1396</v>
      </c>
      <c r="E65" s="320"/>
      <c r="F65" s="320"/>
      <c r="G65" s="320"/>
      <c r="H65" s="320"/>
      <c r="I65" s="320"/>
      <c r="J65" s="320"/>
      <c r="K65" s="318"/>
    </row>
    <row r="66" s="1" customFormat="1" ht="15" customHeight="1">
      <c r="B66" s="316"/>
      <c r="C66" s="322"/>
      <c r="D66" s="325" t="s">
        <v>1397</v>
      </c>
      <c r="E66" s="325"/>
      <c r="F66" s="325"/>
      <c r="G66" s="325"/>
      <c r="H66" s="325"/>
      <c r="I66" s="325"/>
      <c r="J66" s="325"/>
      <c r="K66" s="318"/>
    </row>
    <row r="67" s="1" customFormat="1" ht="15" customHeight="1">
      <c r="B67" s="316"/>
      <c r="C67" s="322"/>
      <c r="D67" s="320" t="s">
        <v>1398</v>
      </c>
      <c r="E67" s="320"/>
      <c r="F67" s="320"/>
      <c r="G67" s="320"/>
      <c r="H67" s="320"/>
      <c r="I67" s="320"/>
      <c r="J67" s="320"/>
      <c r="K67" s="318"/>
    </row>
    <row r="68" s="1" customFormat="1" ht="15" customHeight="1">
      <c r="B68" s="316"/>
      <c r="C68" s="322"/>
      <c r="D68" s="320" t="s">
        <v>1399</v>
      </c>
      <c r="E68" s="320"/>
      <c r="F68" s="320"/>
      <c r="G68" s="320"/>
      <c r="H68" s="320"/>
      <c r="I68" s="320"/>
      <c r="J68" s="320"/>
      <c r="K68" s="318"/>
    </row>
    <row r="69" s="1" customFormat="1" ht="15" customHeight="1">
      <c r="B69" s="316"/>
      <c r="C69" s="322"/>
      <c r="D69" s="320" t="s">
        <v>1400</v>
      </c>
      <c r="E69" s="320"/>
      <c r="F69" s="320"/>
      <c r="G69" s="320"/>
      <c r="H69" s="320"/>
      <c r="I69" s="320"/>
      <c r="J69" s="320"/>
      <c r="K69" s="318"/>
    </row>
    <row r="70" s="1" customFormat="1" ht="15" customHeight="1">
      <c r="B70" s="316"/>
      <c r="C70" s="322"/>
      <c r="D70" s="320" t="s">
        <v>1401</v>
      </c>
      <c r="E70" s="320"/>
      <c r="F70" s="320"/>
      <c r="G70" s="320"/>
      <c r="H70" s="320"/>
      <c r="I70" s="320"/>
      <c r="J70" s="320"/>
      <c r="K70" s="318"/>
    </row>
    <row r="71" s="1" customFormat="1" ht="12.75" customHeight="1">
      <c r="B71" s="327"/>
      <c r="C71" s="328"/>
      <c r="D71" s="328"/>
      <c r="E71" s="328"/>
      <c r="F71" s="328"/>
      <c r="G71" s="328"/>
      <c r="H71" s="328"/>
      <c r="I71" s="328"/>
      <c r="J71" s="328"/>
      <c r="K71" s="329"/>
    </row>
    <row r="72" s="1" customFormat="1" ht="18.75" customHeight="1">
      <c r="B72" s="330"/>
      <c r="C72" s="330"/>
      <c r="D72" s="330"/>
      <c r="E72" s="330"/>
      <c r="F72" s="330"/>
      <c r="G72" s="330"/>
      <c r="H72" s="330"/>
      <c r="I72" s="330"/>
      <c r="J72" s="330"/>
      <c r="K72" s="331"/>
    </row>
    <row r="73" s="1" customFormat="1" ht="18.75" customHeight="1">
      <c r="B73" s="331"/>
      <c r="C73" s="331"/>
      <c r="D73" s="331"/>
      <c r="E73" s="331"/>
      <c r="F73" s="331"/>
      <c r="G73" s="331"/>
      <c r="H73" s="331"/>
      <c r="I73" s="331"/>
      <c r="J73" s="331"/>
      <c r="K73" s="331"/>
    </row>
    <row r="74" s="1" customFormat="1" ht="7.5" customHeight="1">
      <c r="B74" s="332"/>
      <c r="C74" s="333"/>
      <c r="D74" s="333"/>
      <c r="E74" s="333"/>
      <c r="F74" s="333"/>
      <c r="G74" s="333"/>
      <c r="H74" s="333"/>
      <c r="I74" s="333"/>
      <c r="J74" s="333"/>
      <c r="K74" s="334"/>
    </row>
    <row r="75" s="1" customFormat="1" ht="45" customHeight="1">
      <c r="B75" s="335"/>
      <c r="C75" s="336" t="s">
        <v>1402</v>
      </c>
      <c r="D75" s="336"/>
      <c r="E75" s="336"/>
      <c r="F75" s="336"/>
      <c r="G75" s="336"/>
      <c r="H75" s="336"/>
      <c r="I75" s="336"/>
      <c r="J75" s="336"/>
      <c r="K75" s="337"/>
    </row>
    <row r="76" s="1" customFormat="1" ht="17.25" customHeight="1">
      <c r="B76" s="335"/>
      <c r="C76" s="338" t="s">
        <v>1403</v>
      </c>
      <c r="D76" s="338"/>
      <c r="E76" s="338"/>
      <c r="F76" s="338" t="s">
        <v>1404</v>
      </c>
      <c r="G76" s="339"/>
      <c r="H76" s="338" t="s">
        <v>55</v>
      </c>
      <c r="I76" s="338" t="s">
        <v>58</v>
      </c>
      <c r="J76" s="338" t="s">
        <v>1405</v>
      </c>
      <c r="K76" s="337"/>
    </row>
    <row r="77" s="1" customFormat="1" ht="17.25" customHeight="1">
      <c r="B77" s="335"/>
      <c r="C77" s="340" t="s">
        <v>1406</v>
      </c>
      <c r="D77" s="340"/>
      <c r="E77" s="340"/>
      <c r="F77" s="341" t="s">
        <v>1407</v>
      </c>
      <c r="G77" s="342"/>
      <c r="H77" s="340"/>
      <c r="I77" s="340"/>
      <c r="J77" s="340" t="s">
        <v>1408</v>
      </c>
      <c r="K77" s="337"/>
    </row>
    <row r="78" s="1" customFormat="1" ht="5.25" customHeight="1">
      <c r="B78" s="335"/>
      <c r="C78" s="343"/>
      <c r="D78" s="343"/>
      <c r="E78" s="343"/>
      <c r="F78" s="343"/>
      <c r="G78" s="344"/>
      <c r="H78" s="343"/>
      <c r="I78" s="343"/>
      <c r="J78" s="343"/>
      <c r="K78" s="337"/>
    </row>
    <row r="79" s="1" customFormat="1" ht="15" customHeight="1">
      <c r="B79" s="335"/>
      <c r="C79" s="323" t="s">
        <v>54</v>
      </c>
      <c r="D79" s="345"/>
      <c r="E79" s="345"/>
      <c r="F79" s="346" t="s">
        <v>78</v>
      </c>
      <c r="G79" s="347"/>
      <c r="H79" s="323" t="s">
        <v>1409</v>
      </c>
      <c r="I79" s="323" t="s">
        <v>1410</v>
      </c>
      <c r="J79" s="323">
        <v>20</v>
      </c>
      <c r="K79" s="337"/>
    </row>
    <row r="80" s="1" customFormat="1" ht="15" customHeight="1">
      <c r="B80" s="335"/>
      <c r="C80" s="323" t="s">
        <v>1411</v>
      </c>
      <c r="D80" s="323"/>
      <c r="E80" s="323"/>
      <c r="F80" s="346" t="s">
        <v>78</v>
      </c>
      <c r="G80" s="347"/>
      <c r="H80" s="323" t="s">
        <v>1412</v>
      </c>
      <c r="I80" s="323" t="s">
        <v>1410</v>
      </c>
      <c r="J80" s="323">
        <v>120</v>
      </c>
      <c r="K80" s="337"/>
    </row>
    <row r="81" s="1" customFormat="1" ht="15" customHeight="1">
      <c r="B81" s="348"/>
      <c r="C81" s="323" t="s">
        <v>1413</v>
      </c>
      <c r="D81" s="323"/>
      <c r="E81" s="323"/>
      <c r="F81" s="346" t="s">
        <v>1414</v>
      </c>
      <c r="G81" s="347"/>
      <c r="H81" s="323" t="s">
        <v>1415</v>
      </c>
      <c r="I81" s="323" t="s">
        <v>1410</v>
      </c>
      <c r="J81" s="323">
        <v>50</v>
      </c>
      <c r="K81" s="337"/>
    </row>
    <row r="82" s="1" customFormat="1" ht="15" customHeight="1">
      <c r="B82" s="348"/>
      <c r="C82" s="323" t="s">
        <v>1416</v>
      </c>
      <c r="D82" s="323"/>
      <c r="E82" s="323"/>
      <c r="F82" s="346" t="s">
        <v>78</v>
      </c>
      <c r="G82" s="347"/>
      <c r="H82" s="323" t="s">
        <v>1417</v>
      </c>
      <c r="I82" s="323" t="s">
        <v>1418</v>
      </c>
      <c r="J82" s="323"/>
      <c r="K82" s="337"/>
    </row>
    <row r="83" s="1" customFormat="1" ht="15" customHeight="1">
      <c r="B83" s="348"/>
      <c r="C83" s="349" t="s">
        <v>1419</v>
      </c>
      <c r="D83" s="349"/>
      <c r="E83" s="349"/>
      <c r="F83" s="350" t="s">
        <v>1414</v>
      </c>
      <c r="G83" s="349"/>
      <c r="H83" s="349" t="s">
        <v>1420</v>
      </c>
      <c r="I83" s="349" t="s">
        <v>1410</v>
      </c>
      <c r="J83" s="349">
        <v>15</v>
      </c>
      <c r="K83" s="337"/>
    </row>
    <row r="84" s="1" customFormat="1" ht="15" customHeight="1">
      <c r="B84" s="348"/>
      <c r="C84" s="349" t="s">
        <v>1421</v>
      </c>
      <c r="D84" s="349"/>
      <c r="E84" s="349"/>
      <c r="F84" s="350" t="s">
        <v>1414</v>
      </c>
      <c r="G84" s="349"/>
      <c r="H84" s="349" t="s">
        <v>1422</v>
      </c>
      <c r="I84" s="349" t="s">
        <v>1410</v>
      </c>
      <c r="J84" s="349">
        <v>15</v>
      </c>
      <c r="K84" s="337"/>
    </row>
    <row r="85" s="1" customFormat="1" ht="15" customHeight="1">
      <c r="B85" s="348"/>
      <c r="C85" s="349" t="s">
        <v>1423</v>
      </c>
      <c r="D85" s="349"/>
      <c r="E85" s="349"/>
      <c r="F85" s="350" t="s">
        <v>1414</v>
      </c>
      <c r="G85" s="349"/>
      <c r="H85" s="349" t="s">
        <v>1424</v>
      </c>
      <c r="I85" s="349" t="s">
        <v>1410</v>
      </c>
      <c r="J85" s="349">
        <v>20</v>
      </c>
      <c r="K85" s="337"/>
    </row>
    <row r="86" s="1" customFormat="1" ht="15" customHeight="1">
      <c r="B86" s="348"/>
      <c r="C86" s="349" t="s">
        <v>1425</v>
      </c>
      <c r="D86" s="349"/>
      <c r="E86" s="349"/>
      <c r="F86" s="350" t="s">
        <v>1414</v>
      </c>
      <c r="G86" s="349"/>
      <c r="H86" s="349" t="s">
        <v>1426</v>
      </c>
      <c r="I86" s="349" t="s">
        <v>1410</v>
      </c>
      <c r="J86" s="349">
        <v>20</v>
      </c>
      <c r="K86" s="337"/>
    </row>
    <row r="87" s="1" customFormat="1" ht="15" customHeight="1">
      <c r="B87" s="348"/>
      <c r="C87" s="323" t="s">
        <v>1427</v>
      </c>
      <c r="D87" s="323"/>
      <c r="E87" s="323"/>
      <c r="F87" s="346" t="s">
        <v>1414</v>
      </c>
      <c r="G87" s="347"/>
      <c r="H87" s="323" t="s">
        <v>1428</v>
      </c>
      <c r="I87" s="323" t="s">
        <v>1410</v>
      </c>
      <c r="J87" s="323">
        <v>50</v>
      </c>
      <c r="K87" s="337"/>
    </row>
    <row r="88" s="1" customFormat="1" ht="15" customHeight="1">
      <c r="B88" s="348"/>
      <c r="C88" s="323" t="s">
        <v>1429</v>
      </c>
      <c r="D88" s="323"/>
      <c r="E88" s="323"/>
      <c r="F88" s="346" t="s">
        <v>1414</v>
      </c>
      <c r="G88" s="347"/>
      <c r="H88" s="323" t="s">
        <v>1430</v>
      </c>
      <c r="I88" s="323" t="s">
        <v>1410</v>
      </c>
      <c r="J88" s="323">
        <v>20</v>
      </c>
      <c r="K88" s="337"/>
    </row>
    <row r="89" s="1" customFormat="1" ht="15" customHeight="1">
      <c r="B89" s="348"/>
      <c r="C89" s="323" t="s">
        <v>1431</v>
      </c>
      <c r="D89" s="323"/>
      <c r="E89" s="323"/>
      <c r="F89" s="346" t="s">
        <v>1414</v>
      </c>
      <c r="G89" s="347"/>
      <c r="H89" s="323" t="s">
        <v>1432</v>
      </c>
      <c r="I89" s="323" t="s">
        <v>1410</v>
      </c>
      <c r="J89" s="323">
        <v>20</v>
      </c>
      <c r="K89" s="337"/>
    </row>
    <row r="90" s="1" customFormat="1" ht="15" customHeight="1">
      <c r="B90" s="348"/>
      <c r="C90" s="323" t="s">
        <v>1433</v>
      </c>
      <c r="D90" s="323"/>
      <c r="E90" s="323"/>
      <c r="F90" s="346" t="s">
        <v>1414</v>
      </c>
      <c r="G90" s="347"/>
      <c r="H90" s="323" t="s">
        <v>1434</v>
      </c>
      <c r="I90" s="323" t="s">
        <v>1410</v>
      </c>
      <c r="J90" s="323">
        <v>50</v>
      </c>
      <c r="K90" s="337"/>
    </row>
    <row r="91" s="1" customFormat="1" ht="15" customHeight="1">
      <c r="B91" s="348"/>
      <c r="C91" s="323" t="s">
        <v>1435</v>
      </c>
      <c r="D91" s="323"/>
      <c r="E91" s="323"/>
      <c r="F91" s="346" t="s">
        <v>1414</v>
      </c>
      <c r="G91" s="347"/>
      <c r="H91" s="323" t="s">
        <v>1435</v>
      </c>
      <c r="I91" s="323" t="s">
        <v>1410</v>
      </c>
      <c r="J91" s="323">
        <v>50</v>
      </c>
      <c r="K91" s="337"/>
    </row>
    <row r="92" s="1" customFormat="1" ht="15" customHeight="1">
      <c r="B92" s="348"/>
      <c r="C92" s="323" t="s">
        <v>1436</v>
      </c>
      <c r="D92" s="323"/>
      <c r="E92" s="323"/>
      <c r="F92" s="346" t="s">
        <v>1414</v>
      </c>
      <c r="G92" s="347"/>
      <c r="H92" s="323" t="s">
        <v>1437</v>
      </c>
      <c r="I92" s="323" t="s">
        <v>1410</v>
      </c>
      <c r="J92" s="323">
        <v>255</v>
      </c>
      <c r="K92" s="337"/>
    </row>
    <row r="93" s="1" customFormat="1" ht="15" customHeight="1">
      <c r="B93" s="348"/>
      <c r="C93" s="323" t="s">
        <v>1438</v>
      </c>
      <c r="D93" s="323"/>
      <c r="E93" s="323"/>
      <c r="F93" s="346" t="s">
        <v>78</v>
      </c>
      <c r="G93" s="347"/>
      <c r="H93" s="323" t="s">
        <v>1439</v>
      </c>
      <c r="I93" s="323" t="s">
        <v>1440</v>
      </c>
      <c r="J93" s="323"/>
      <c r="K93" s="337"/>
    </row>
    <row r="94" s="1" customFormat="1" ht="15" customHeight="1">
      <c r="B94" s="348"/>
      <c r="C94" s="323" t="s">
        <v>1441</v>
      </c>
      <c r="D94" s="323"/>
      <c r="E94" s="323"/>
      <c r="F94" s="346" t="s">
        <v>78</v>
      </c>
      <c r="G94" s="347"/>
      <c r="H94" s="323" t="s">
        <v>1442</v>
      </c>
      <c r="I94" s="323" t="s">
        <v>1443</v>
      </c>
      <c r="J94" s="323"/>
      <c r="K94" s="337"/>
    </row>
    <row r="95" s="1" customFormat="1" ht="15" customHeight="1">
      <c r="B95" s="348"/>
      <c r="C95" s="323" t="s">
        <v>1444</v>
      </c>
      <c r="D95" s="323"/>
      <c r="E95" s="323"/>
      <c r="F95" s="346" t="s">
        <v>78</v>
      </c>
      <c r="G95" s="347"/>
      <c r="H95" s="323" t="s">
        <v>1444</v>
      </c>
      <c r="I95" s="323" t="s">
        <v>1443</v>
      </c>
      <c r="J95" s="323"/>
      <c r="K95" s="337"/>
    </row>
    <row r="96" s="1" customFormat="1" ht="15" customHeight="1">
      <c r="B96" s="348"/>
      <c r="C96" s="323" t="s">
        <v>39</v>
      </c>
      <c r="D96" s="323"/>
      <c r="E96" s="323"/>
      <c r="F96" s="346" t="s">
        <v>78</v>
      </c>
      <c r="G96" s="347"/>
      <c r="H96" s="323" t="s">
        <v>1445</v>
      </c>
      <c r="I96" s="323" t="s">
        <v>1443</v>
      </c>
      <c r="J96" s="323"/>
      <c r="K96" s="337"/>
    </row>
    <row r="97" s="1" customFormat="1" ht="15" customHeight="1">
      <c r="B97" s="348"/>
      <c r="C97" s="323" t="s">
        <v>49</v>
      </c>
      <c r="D97" s="323"/>
      <c r="E97" s="323"/>
      <c r="F97" s="346" t="s">
        <v>78</v>
      </c>
      <c r="G97" s="347"/>
      <c r="H97" s="323" t="s">
        <v>1446</v>
      </c>
      <c r="I97" s="323" t="s">
        <v>1443</v>
      </c>
      <c r="J97" s="323"/>
      <c r="K97" s="337"/>
    </row>
    <row r="98" s="1" customFormat="1" ht="15" customHeight="1">
      <c r="B98" s="351"/>
      <c r="C98" s="352"/>
      <c r="D98" s="352"/>
      <c r="E98" s="352"/>
      <c r="F98" s="352"/>
      <c r="G98" s="352"/>
      <c r="H98" s="352"/>
      <c r="I98" s="352"/>
      <c r="J98" s="352"/>
      <c r="K98" s="353"/>
    </row>
    <row r="99" s="1" customFormat="1" ht="18.75" customHeight="1">
      <c r="B99" s="354"/>
      <c r="C99" s="355"/>
      <c r="D99" s="355"/>
      <c r="E99" s="355"/>
      <c r="F99" s="355"/>
      <c r="G99" s="355"/>
      <c r="H99" s="355"/>
      <c r="I99" s="355"/>
      <c r="J99" s="355"/>
      <c r="K99" s="354"/>
    </row>
    <row r="100" s="1" customFormat="1" ht="18.75" customHeight="1">
      <c r="B100" s="331"/>
      <c r="C100" s="331"/>
      <c r="D100" s="331"/>
      <c r="E100" s="331"/>
      <c r="F100" s="331"/>
      <c r="G100" s="331"/>
      <c r="H100" s="331"/>
      <c r="I100" s="331"/>
      <c r="J100" s="331"/>
      <c r="K100" s="331"/>
    </row>
    <row r="101" s="1" customFormat="1" ht="7.5" customHeight="1">
      <c r="B101" s="332"/>
      <c r="C101" s="333"/>
      <c r="D101" s="333"/>
      <c r="E101" s="333"/>
      <c r="F101" s="333"/>
      <c r="G101" s="333"/>
      <c r="H101" s="333"/>
      <c r="I101" s="333"/>
      <c r="J101" s="333"/>
      <c r="K101" s="334"/>
    </row>
    <row r="102" s="1" customFormat="1" ht="45" customHeight="1">
      <c r="B102" s="335"/>
      <c r="C102" s="336" t="s">
        <v>1447</v>
      </c>
      <c r="D102" s="336"/>
      <c r="E102" s="336"/>
      <c r="F102" s="336"/>
      <c r="G102" s="336"/>
      <c r="H102" s="336"/>
      <c r="I102" s="336"/>
      <c r="J102" s="336"/>
      <c r="K102" s="337"/>
    </row>
    <row r="103" s="1" customFormat="1" ht="17.25" customHeight="1">
      <c r="B103" s="335"/>
      <c r="C103" s="338" t="s">
        <v>1403</v>
      </c>
      <c r="D103" s="338"/>
      <c r="E103" s="338"/>
      <c r="F103" s="338" t="s">
        <v>1404</v>
      </c>
      <c r="G103" s="339"/>
      <c r="H103" s="338" t="s">
        <v>55</v>
      </c>
      <c r="I103" s="338" t="s">
        <v>58</v>
      </c>
      <c r="J103" s="338" t="s">
        <v>1405</v>
      </c>
      <c r="K103" s="337"/>
    </row>
    <row r="104" s="1" customFormat="1" ht="17.25" customHeight="1">
      <c r="B104" s="335"/>
      <c r="C104" s="340" t="s">
        <v>1406</v>
      </c>
      <c r="D104" s="340"/>
      <c r="E104" s="340"/>
      <c r="F104" s="341" t="s">
        <v>1407</v>
      </c>
      <c r="G104" s="342"/>
      <c r="H104" s="340"/>
      <c r="I104" s="340"/>
      <c r="J104" s="340" t="s">
        <v>1408</v>
      </c>
      <c r="K104" s="337"/>
    </row>
    <row r="105" s="1" customFormat="1" ht="5.25" customHeight="1">
      <c r="B105" s="335"/>
      <c r="C105" s="338"/>
      <c r="D105" s="338"/>
      <c r="E105" s="338"/>
      <c r="F105" s="338"/>
      <c r="G105" s="356"/>
      <c r="H105" s="338"/>
      <c r="I105" s="338"/>
      <c r="J105" s="338"/>
      <c r="K105" s="337"/>
    </row>
    <row r="106" s="1" customFormat="1" ht="15" customHeight="1">
      <c r="B106" s="335"/>
      <c r="C106" s="323" t="s">
        <v>54</v>
      </c>
      <c r="D106" s="345"/>
      <c r="E106" s="345"/>
      <c r="F106" s="346" t="s">
        <v>78</v>
      </c>
      <c r="G106" s="323"/>
      <c r="H106" s="323" t="s">
        <v>1448</v>
      </c>
      <c r="I106" s="323" t="s">
        <v>1410</v>
      </c>
      <c r="J106" s="323">
        <v>20</v>
      </c>
      <c r="K106" s="337"/>
    </row>
    <row r="107" s="1" customFormat="1" ht="15" customHeight="1">
      <c r="B107" s="335"/>
      <c r="C107" s="323" t="s">
        <v>1411</v>
      </c>
      <c r="D107" s="323"/>
      <c r="E107" s="323"/>
      <c r="F107" s="346" t="s">
        <v>78</v>
      </c>
      <c r="G107" s="323"/>
      <c r="H107" s="323" t="s">
        <v>1448</v>
      </c>
      <c r="I107" s="323" t="s">
        <v>1410</v>
      </c>
      <c r="J107" s="323">
        <v>120</v>
      </c>
      <c r="K107" s="337"/>
    </row>
    <row r="108" s="1" customFormat="1" ht="15" customHeight="1">
      <c r="B108" s="348"/>
      <c r="C108" s="323" t="s">
        <v>1413</v>
      </c>
      <c r="D108" s="323"/>
      <c r="E108" s="323"/>
      <c r="F108" s="346" t="s">
        <v>1414</v>
      </c>
      <c r="G108" s="323"/>
      <c r="H108" s="323" t="s">
        <v>1448</v>
      </c>
      <c r="I108" s="323" t="s">
        <v>1410</v>
      </c>
      <c r="J108" s="323">
        <v>50</v>
      </c>
      <c r="K108" s="337"/>
    </row>
    <row r="109" s="1" customFormat="1" ht="15" customHeight="1">
      <c r="B109" s="348"/>
      <c r="C109" s="323" t="s">
        <v>1416</v>
      </c>
      <c r="D109" s="323"/>
      <c r="E109" s="323"/>
      <c r="F109" s="346" t="s">
        <v>78</v>
      </c>
      <c r="G109" s="323"/>
      <c r="H109" s="323" t="s">
        <v>1448</v>
      </c>
      <c r="I109" s="323" t="s">
        <v>1418</v>
      </c>
      <c r="J109" s="323"/>
      <c r="K109" s="337"/>
    </row>
    <row r="110" s="1" customFormat="1" ht="15" customHeight="1">
      <c r="B110" s="348"/>
      <c r="C110" s="323" t="s">
        <v>1427</v>
      </c>
      <c r="D110" s="323"/>
      <c r="E110" s="323"/>
      <c r="F110" s="346" t="s">
        <v>1414</v>
      </c>
      <c r="G110" s="323"/>
      <c r="H110" s="323" t="s">
        <v>1448</v>
      </c>
      <c r="I110" s="323" t="s">
        <v>1410</v>
      </c>
      <c r="J110" s="323">
        <v>50</v>
      </c>
      <c r="K110" s="337"/>
    </row>
    <row r="111" s="1" customFormat="1" ht="15" customHeight="1">
      <c r="B111" s="348"/>
      <c r="C111" s="323" t="s">
        <v>1435</v>
      </c>
      <c r="D111" s="323"/>
      <c r="E111" s="323"/>
      <c r="F111" s="346" t="s">
        <v>1414</v>
      </c>
      <c r="G111" s="323"/>
      <c r="H111" s="323" t="s">
        <v>1448</v>
      </c>
      <c r="I111" s="323" t="s">
        <v>1410</v>
      </c>
      <c r="J111" s="323">
        <v>50</v>
      </c>
      <c r="K111" s="337"/>
    </row>
    <row r="112" s="1" customFormat="1" ht="15" customHeight="1">
      <c r="B112" s="348"/>
      <c r="C112" s="323" t="s">
        <v>1433</v>
      </c>
      <c r="D112" s="323"/>
      <c r="E112" s="323"/>
      <c r="F112" s="346" t="s">
        <v>1414</v>
      </c>
      <c r="G112" s="323"/>
      <c r="H112" s="323" t="s">
        <v>1448</v>
      </c>
      <c r="I112" s="323" t="s">
        <v>1410</v>
      </c>
      <c r="J112" s="323">
        <v>50</v>
      </c>
      <c r="K112" s="337"/>
    </row>
    <row r="113" s="1" customFormat="1" ht="15" customHeight="1">
      <c r="B113" s="348"/>
      <c r="C113" s="323" t="s">
        <v>54</v>
      </c>
      <c r="D113" s="323"/>
      <c r="E113" s="323"/>
      <c r="F113" s="346" t="s">
        <v>78</v>
      </c>
      <c r="G113" s="323"/>
      <c r="H113" s="323" t="s">
        <v>1449</v>
      </c>
      <c r="I113" s="323" t="s">
        <v>1410</v>
      </c>
      <c r="J113" s="323">
        <v>20</v>
      </c>
      <c r="K113" s="337"/>
    </row>
    <row r="114" s="1" customFormat="1" ht="15" customHeight="1">
      <c r="B114" s="348"/>
      <c r="C114" s="323" t="s">
        <v>1450</v>
      </c>
      <c r="D114" s="323"/>
      <c r="E114" s="323"/>
      <c r="F114" s="346" t="s">
        <v>78</v>
      </c>
      <c r="G114" s="323"/>
      <c r="H114" s="323" t="s">
        <v>1451</v>
      </c>
      <c r="I114" s="323" t="s">
        <v>1410</v>
      </c>
      <c r="J114" s="323">
        <v>120</v>
      </c>
      <c r="K114" s="337"/>
    </row>
    <row r="115" s="1" customFormat="1" ht="15" customHeight="1">
      <c r="B115" s="348"/>
      <c r="C115" s="323" t="s">
        <v>39</v>
      </c>
      <c r="D115" s="323"/>
      <c r="E115" s="323"/>
      <c r="F115" s="346" t="s">
        <v>78</v>
      </c>
      <c r="G115" s="323"/>
      <c r="H115" s="323" t="s">
        <v>1452</v>
      </c>
      <c r="I115" s="323" t="s">
        <v>1443</v>
      </c>
      <c r="J115" s="323"/>
      <c r="K115" s="337"/>
    </row>
    <row r="116" s="1" customFormat="1" ht="15" customHeight="1">
      <c r="B116" s="348"/>
      <c r="C116" s="323" t="s">
        <v>49</v>
      </c>
      <c r="D116" s="323"/>
      <c r="E116" s="323"/>
      <c r="F116" s="346" t="s">
        <v>78</v>
      </c>
      <c r="G116" s="323"/>
      <c r="H116" s="323" t="s">
        <v>1453</v>
      </c>
      <c r="I116" s="323" t="s">
        <v>1443</v>
      </c>
      <c r="J116" s="323"/>
      <c r="K116" s="337"/>
    </row>
    <row r="117" s="1" customFormat="1" ht="15" customHeight="1">
      <c r="B117" s="348"/>
      <c r="C117" s="323" t="s">
        <v>58</v>
      </c>
      <c r="D117" s="323"/>
      <c r="E117" s="323"/>
      <c r="F117" s="346" t="s">
        <v>78</v>
      </c>
      <c r="G117" s="323"/>
      <c r="H117" s="323" t="s">
        <v>1454</v>
      </c>
      <c r="I117" s="323" t="s">
        <v>1455</v>
      </c>
      <c r="J117" s="323"/>
      <c r="K117" s="337"/>
    </row>
    <row r="118" s="1" customFormat="1" ht="15" customHeight="1">
      <c r="B118" s="351"/>
      <c r="C118" s="357"/>
      <c r="D118" s="357"/>
      <c r="E118" s="357"/>
      <c r="F118" s="357"/>
      <c r="G118" s="357"/>
      <c r="H118" s="357"/>
      <c r="I118" s="357"/>
      <c r="J118" s="357"/>
      <c r="K118" s="353"/>
    </row>
    <row r="119" s="1" customFormat="1" ht="18.75" customHeight="1">
      <c r="B119" s="358"/>
      <c r="C119" s="359"/>
      <c r="D119" s="359"/>
      <c r="E119" s="359"/>
      <c r="F119" s="360"/>
      <c r="G119" s="359"/>
      <c r="H119" s="359"/>
      <c r="I119" s="359"/>
      <c r="J119" s="359"/>
      <c r="K119" s="358"/>
    </row>
    <row r="120" s="1" customFormat="1" ht="18.75" customHeight="1">
      <c r="B120" s="331"/>
      <c r="C120" s="331"/>
      <c r="D120" s="331"/>
      <c r="E120" s="331"/>
      <c r="F120" s="331"/>
      <c r="G120" s="331"/>
      <c r="H120" s="331"/>
      <c r="I120" s="331"/>
      <c r="J120" s="331"/>
      <c r="K120" s="331"/>
    </row>
    <row r="121" s="1" customFormat="1" ht="7.5" customHeight="1">
      <c r="B121" s="361"/>
      <c r="C121" s="362"/>
      <c r="D121" s="362"/>
      <c r="E121" s="362"/>
      <c r="F121" s="362"/>
      <c r="G121" s="362"/>
      <c r="H121" s="362"/>
      <c r="I121" s="362"/>
      <c r="J121" s="362"/>
      <c r="K121" s="363"/>
    </row>
    <row r="122" s="1" customFormat="1" ht="45" customHeight="1">
      <c r="B122" s="364"/>
      <c r="C122" s="314" t="s">
        <v>1456</v>
      </c>
      <c r="D122" s="314"/>
      <c r="E122" s="314"/>
      <c r="F122" s="314"/>
      <c r="G122" s="314"/>
      <c r="H122" s="314"/>
      <c r="I122" s="314"/>
      <c r="J122" s="314"/>
      <c r="K122" s="365"/>
    </row>
    <row r="123" s="1" customFormat="1" ht="17.25" customHeight="1">
      <c r="B123" s="366"/>
      <c r="C123" s="338" t="s">
        <v>1403</v>
      </c>
      <c r="D123" s="338"/>
      <c r="E123" s="338"/>
      <c r="F123" s="338" t="s">
        <v>1404</v>
      </c>
      <c r="G123" s="339"/>
      <c r="H123" s="338" t="s">
        <v>55</v>
      </c>
      <c r="I123" s="338" t="s">
        <v>58</v>
      </c>
      <c r="J123" s="338" t="s">
        <v>1405</v>
      </c>
      <c r="K123" s="367"/>
    </row>
    <row r="124" s="1" customFormat="1" ht="17.25" customHeight="1">
      <c r="B124" s="366"/>
      <c r="C124" s="340" t="s">
        <v>1406</v>
      </c>
      <c r="D124" s="340"/>
      <c r="E124" s="340"/>
      <c r="F124" s="341" t="s">
        <v>1407</v>
      </c>
      <c r="G124" s="342"/>
      <c r="H124" s="340"/>
      <c r="I124" s="340"/>
      <c r="J124" s="340" t="s">
        <v>1408</v>
      </c>
      <c r="K124" s="367"/>
    </row>
    <row r="125" s="1" customFormat="1" ht="5.25" customHeight="1">
      <c r="B125" s="368"/>
      <c r="C125" s="343"/>
      <c r="D125" s="343"/>
      <c r="E125" s="343"/>
      <c r="F125" s="343"/>
      <c r="G125" s="369"/>
      <c r="H125" s="343"/>
      <c r="I125" s="343"/>
      <c r="J125" s="343"/>
      <c r="K125" s="370"/>
    </row>
    <row r="126" s="1" customFormat="1" ht="15" customHeight="1">
      <c r="B126" s="368"/>
      <c r="C126" s="323" t="s">
        <v>1411</v>
      </c>
      <c r="D126" s="345"/>
      <c r="E126" s="345"/>
      <c r="F126" s="346" t="s">
        <v>78</v>
      </c>
      <c r="G126" s="323"/>
      <c r="H126" s="323" t="s">
        <v>1448</v>
      </c>
      <c r="I126" s="323" t="s">
        <v>1410</v>
      </c>
      <c r="J126" s="323">
        <v>120</v>
      </c>
      <c r="K126" s="371"/>
    </row>
    <row r="127" s="1" customFormat="1" ht="15" customHeight="1">
      <c r="B127" s="368"/>
      <c r="C127" s="323" t="s">
        <v>1457</v>
      </c>
      <c r="D127" s="323"/>
      <c r="E127" s="323"/>
      <c r="F127" s="346" t="s">
        <v>78</v>
      </c>
      <c r="G127" s="323"/>
      <c r="H127" s="323" t="s">
        <v>1458</v>
      </c>
      <c r="I127" s="323" t="s">
        <v>1410</v>
      </c>
      <c r="J127" s="323" t="s">
        <v>1459</v>
      </c>
      <c r="K127" s="371"/>
    </row>
    <row r="128" s="1" customFormat="1" ht="15" customHeight="1">
      <c r="B128" s="368"/>
      <c r="C128" s="323" t="s">
        <v>1357</v>
      </c>
      <c r="D128" s="323"/>
      <c r="E128" s="323"/>
      <c r="F128" s="346" t="s">
        <v>78</v>
      </c>
      <c r="G128" s="323"/>
      <c r="H128" s="323" t="s">
        <v>1460</v>
      </c>
      <c r="I128" s="323" t="s">
        <v>1410</v>
      </c>
      <c r="J128" s="323" t="s">
        <v>1459</v>
      </c>
      <c r="K128" s="371"/>
    </row>
    <row r="129" s="1" customFormat="1" ht="15" customHeight="1">
      <c r="B129" s="368"/>
      <c r="C129" s="323" t="s">
        <v>1419</v>
      </c>
      <c r="D129" s="323"/>
      <c r="E129" s="323"/>
      <c r="F129" s="346" t="s">
        <v>1414</v>
      </c>
      <c r="G129" s="323"/>
      <c r="H129" s="323" t="s">
        <v>1420</v>
      </c>
      <c r="I129" s="323" t="s">
        <v>1410</v>
      </c>
      <c r="J129" s="323">
        <v>15</v>
      </c>
      <c r="K129" s="371"/>
    </row>
    <row r="130" s="1" customFormat="1" ht="15" customHeight="1">
      <c r="B130" s="368"/>
      <c r="C130" s="349" t="s">
        <v>1421</v>
      </c>
      <c r="D130" s="349"/>
      <c r="E130" s="349"/>
      <c r="F130" s="350" t="s">
        <v>1414</v>
      </c>
      <c r="G130" s="349"/>
      <c r="H130" s="349" t="s">
        <v>1422</v>
      </c>
      <c r="I130" s="349" t="s">
        <v>1410</v>
      </c>
      <c r="J130" s="349">
        <v>15</v>
      </c>
      <c r="K130" s="371"/>
    </row>
    <row r="131" s="1" customFormat="1" ht="15" customHeight="1">
      <c r="B131" s="368"/>
      <c r="C131" s="349" t="s">
        <v>1423</v>
      </c>
      <c r="D131" s="349"/>
      <c r="E131" s="349"/>
      <c r="F131" s="350" t="s">
        <v>1414</v>
      </c>
      <c r="G131" s="349"/>
      <c r="H131" s="349" t="s">
        <v>1424</v>
      </c>
      <c r="I131" s="349" t="s">
        <v>1410</v>
      </c>
      <c r="J131" s="349">
        <v>20</v>
      </c>
      <c r="K131" s="371"/>
    </row>
    <row r="132" s="1" customFormat="1" ht="15" customHeight="1">
      <c r="B132" s="368"/>
      <c r="C132" s="349" t="s">
        <v>1425</v>
      </c>
      <c r="D132" s="349"/>
      <c r="E132" s="349"/>
      <c r="F132" s="350" t="s">
        <v>1414</v>
      </c>
      <c r="G132" s="349"/>
      <c r="H132" s="349" t="s">
        <v>1426</v>
      </c>
      <c r="I132" s="349" t="s">
        <v>1410</v>
      </c>
      <c r="J132" s="349">
        <v>20</v>
      </c>
      <c r="K132" s="371"/>
    </row>
    <row r="133" s="1" customFormat="1" ht="15" customHeight="1">
      <c r="B133" s="368"/>
      <c r="C133" s="323" t="s">
        <v>1413</v>
      </c>
      <c r="D133" s="323"/>
      <c r="E133" s="323"/>
      <c r="F133" s="346" t="s">
        <v>1414</v>
      </c>
      <c r="G133" s="323"/>
      <c r="H133" s="323" t="s">
        <v>1448</v>
      </c>
      <c r="I133" s="323" t="s">
        <v>1410</v>
      </c>
      <c r="J133" s="323">
        <v>50</v>
      </c>
      <c r="K133" s="371"/>
    </row>
    <row r="134" s="1" customFormat="1" ht="15" customHeight="1">
      <c r="B134" s="368"/>
      <c r="C134" s="323" t="s">
        <v>1427</v>
      </c>
      <c r="D134" s="323"/>
      <c r="E134" s="323"/>
      <c r="F134" s="346" t="s">
        <v>1414</v>
      </c>
      <c r="G134" s="323"/>
      <c r="H134" s="323" t="s">
        <v>1448</v>
      </c>
      <c r="I134" s="323" t="s">
        <v>1410</v>
      </c>
      <c r="J134" s="323">
        <v>50</v>
      </c>
      <c r="K134" s="371"/>
    </row>
    <row r="135" s="1" customFormat="1" ht="15" customHeight="1">
      <c r="B135" s="368"/>
      <c r="C135" s="323" t="s">
        <v>1433</v>
      </c>
      <c r="D135" s="323"/>
      <c r="E135" s="323"/>
      <c r="F135" s="346" t="s">
        <v>1414</v>
      </c>
      <c r="G135" s="323"/>
      <c r="H135" s="323" t="s">
        <v>1448</v>
      </c>
      <c r="I135" s="323" t="s">
        <v>1410</v>
      </c>
      <c r="J135" s="323">
        <v>50</v>
      </c>
      <c r="K135" s="371"/>
    </row>
    <row r="136" s="1" customFormat="1" ht="15" customHeight="1">
      <c r="B136" s="368"/>
      <c r="C136" s="323" t="s">
        <v>1435</v>
      </c>
      <c r="D136" s="323"/>
      <c r="E136" s="323"/>
      <c r="F136" s="346" t="s">
        <v>1414</v>
      </c>
      <c r="G136" s="323"/>
      <c r="H136" s="323" t="s">
        <v>1448</v>
      </c>
      <c r="I136" s="323" t="s">
        <v>1410</v>
      </c>
      <c r="J136" s="323">
        <v>50</v>
      </c>
      <c r="K136" s="371"/>
    </row>
    <row r="137" s="1" customFormat="1" ht="15" customHeight="1">
      <c r="B137" s="368"/>
      <c r="C137" s="323" t="s">
        <v>1436</v>
      </c>
      <c r="D137" s="323"/>
      <c r="E137" s="323"/>
      <c r="F137" s="346" t="s">
        <v>1414</v>
      </c>
      <c r="G137" s="323"/>
      <c r="H137" s="323" t="s">
        <v>1461</v>
      </c>
      <c r="I137" s="323" t="s">
        <v>1410</v>
      </c>
      <c r="J137" s="323">
        <v>255</v>
      </c>
      <c r="K137" s="371"/>
    </row>
    <row r="138" s="1" customFormat="1" ht="15" customHeight="1">
      <c r="B138" s="368"/>
      <c r="C138" s="323" t="s">
        <v>1438</v>
      </c>
      <c r="D138" s="323"/>
      <c r="E138" s="323"/>
      <c r="F138" s="346" t="s">
        <v>78</v>
      </c>
      <c r="G138" s="323"/>
      <c r="H138" s="323" t="s">
        <v>1462</v>
      </c>
      <c r="I138" s="323" t="s">
        <v>1440</v>
      </c>
      <c r="J138" s="323"/>
      <c r="K138" s="371"/>
    </row>
    <row r="139" s="1" customFormat="1" ht="15" customHeight="1">
      <c r="B139" s="368"/>
      <c r="C139" s="323" t="s">
        <v>1441</v>
      </c>
      <c r="D139" s="323"/>
      <c r="E139" s="323"/>
      <c r="F139" s="346" t="s">
        <v>78</v>
      </c>
      <c r="G139" s="323"/>
      <c r="H139" s="323" t="s">
        <v>1463</v>
      </c>
      <c r="I139" s="323" t="s">
        <v>1443</v>
      </c>
      <c r="J139" s="323"/>
      <c r="K139" s="371"/>
    </row>
    <row r="140" s="1" customFormat="1" ht="15" customHeight="1">
      <c r="B140" s="368"/>
      <c r="C140" s="323" t="s">
        <v>1444</v>
      </c>
      <c r="D140" s="323"/>
      <c r="E140" s="323"/>
      <c r="F140" s="346" t="s">
        <v>78</v>
      </c>
      <c r="G140" s="323"/>
      <c r="H140" s="323" t="s">
        <v>1444</v>
      </c>
      <c r="I140" s="323" t="s">
        <v>1443</v>
      </c>
      <c r="J140" s="323"/>
      <c r="K140" s="371"/>
    </row>
    <row r="141" s="1" customFormat="1" ht="15" customHeight="1">
      <c r="B141" s="368"/>
      <c r="C141" s="323" t="s">
        <v>39</v>
      </c>
      <c r="D141" s="323"/>
      <c r="E141" s="323"/>
      <c r="F141" s="346" t="s">
        <v>78</v>
      </c>
      <c r="G141" s="323"/>
      <c r="H141" s="323" t="s">
        <v>1464</v>
      </c>
      <c r="I141" s="323" t="s">
        <v>1443</v>
      </c>
      <c r="J141" s="323"/>
      <c r="K141" s="371"/>
    </row>
    <row r="142" s="1" customFormat="1" ht="15" customHeight="1">
      <c r="B142" s="368"/>
      <c r="C142" s="323" t="s">
        <v>1465</v>
      </c>
      <c r="D142" s="323"/>
      <c r="E142" s="323"/>
      <c r="F142" s="346" t="s">
        <v>78</v>
      </c>
      <c r="G142" s="323"/>
      <c r="H142" s="323" t="s">
        <v>1466</v>
      </c>
      <c r="I142" s="323" t="s">
        <v>1443</v>
      </c>
      <c r="J142" s="323"/>
      <c r="K142" s="371"/>
    </row>
    <row r="143" s="1" customFormat="1" ht="15" customHeight="1">
      <c r="B143" s="372"/>
      <c r="C143" s="373"/>
      <c r="D143" s="373"/>
      <c r="E143" s="373"/>
      <c r="F143" s="373"/>
      <c r="G143" s="373"/>
      <c r="H143" s="373"/>
      <c r="I143" s="373"/>
      <c r="J143" s="373"/>
      <c r="K143" s="374"/>
    </row>
    <row r="144" s="1" customFormat="1" ht="18.75" customHeight="1">
      <c r="B144" s="359"/>
      <c r="C144" s="359"/>
      <c r="D144" s="359"/>
      <c r="E144" s="359"/>
      <c r="F144" s="360"/>
      <c r="G144" s="359"/>
      <c r="H144" s="359"/>
      <c r="I144" s="359"/>
      <c r="J144" s="359"/>
      <c r="K144" s="359"/>
    </row>
    <row r="145" s="1" customFormat="1" ht="18.75" customHeight="1">
      <c r="B145" s="331"/>
      <c r="C145" s="331"/>
      <c r="D145" s="331"/>
      <c r="E145" s="331"/>
      <c r="F145" s="331"/>
      <c r="G145" s="331"/>
      <c r="H145" s="331"/>
      <c r="I145" s="331"/>
      <c r="J145" s="331"/>
      <c r="K145" s="331"/>
    </row>
    <row r="146" s="1" customFormat="1" ht="7.5" customHeight="1">
      <c r="B146" s="332"/>
      <c r="C146" s="333"/>
      <c r="D146" s="333"/>
      <c r="E146" s="333"/>
      <c r="F146" s="333"/>
      <c r="G146" s="333"/>
      <c r="H146" s="333"/>
      <c r="I146" s="333"/>
      <c r="J146" s="333"/>
      <c r="K146" s="334"/>
    </row>
    <row r="147" s="1" customFormat="1" ht="45" customHeight="1">
      <c r="B147" s="335"/>
      <c r="C147" s="336" t="s">
        <v>1467</v>
      </c>
      <c r="D147" s="336"/>
      <c r="E147" s="336"/>
      <c r="F147" s="336"/>
      <c r="G147" s="336"/>
      <c r="H147" s="336"/>
      <c r="I147" s="336"/>
      <c r="J147" s="336"/>
      <c r="K147" s="337"/>
    </row>
    <row r="148" s="1" customFormat="1" ht="17.25" customHeight="1">
      <c r="B148" s="335"/>
      <c r="C148" s="338" t="s">
        <v>1403</v>
      </c>
      <c r="D148" s="338"/>
      <c r="E148" s="338"/>
      <c r="F148" s="338" t="s">
        <v>1404</v>
      </c>
      <c r="G148" s="339"/>
      <c r="H148" s="338" t="s">
        <v>55</v>
      </c>
      <c r="I148" s="338" t="s">
        <v>58</v>
      </c>
      <c r="J148" s="338" t="s">
        <v>1405</v>
      </c>
      <c r="K148" s="337"/>
    </row>
    <row r="149" s="1" customFormat="1" ht="17.25" customHeight="1">
      <c r="B149" s="335"/>
      <c r="C149" s="340" t="s">
        <v>1406</v>
      </c>
      <c r="D149" s="340"/>
      <c r="E149" s="340"/>
      <c r="F149" s="341" t="s">
        <v>1407</v>
      </c>
      <c r="G149" s="342"/>
      <c r="H149" s="340"/>
      <c r="I149" s="340"/>
      <c r="J149" s="340" t="s">
        <v>1408</v>
      </c>
      <c r="K149" s="337"/>
    </row>
    <row r="150" s="1" customFormat="1" ht="5.25" customHeight="1">
      <c r="B150" s="348"/>
      <c r="C150" s="343"/>
      <c r="D150" s="343"/>
      <c r="E150" s="343"/>
      <c r="F150" s="343"/>
      <c r="G150" s="344"/>
      <c r="H150" s="343"/>
      <c r="I150" s="343"/>
      <c r="J150" s="343"/>
      <c r="K150" s="371"/>
    </row>
    <row r="151" s="1" customFormat="1" ht="15" customHeight="1">
      <c r="B151" s="348"/>
      <c r="C151" s="375" t="s">
        <v>1411</v>
      </c>
      <c r="D151" s="323"/>
      <c r="E151" s="323"/>
      <c r="F151" s="376" t="s">
        <v>78</v>
      </c>
      <c r="G151" s="323"/>
      <c r="H151" s="375" t="s">
        <v>1448</v>
      </c>
      <c r="I151" s="375" t="s">
        <v>1410</v>
      </c>
      <c r="J151" s="375">
        <v>120</v>
      </c>
      <c r="K151" s="371"/>
    </row>
    <row r="152" s="1" customFormat="1" ht="15" customHeight="1">
      <c r="B152" s="348"/>
      <c r="C152" s="375" t="s">
        <v>1457</v>
      </c>
      <c r="D152" s="323"/>
      <c r="E152" s="323"/>
      <c r="F152" s="376" t="s">
        <v>78</v>
      </c>
      <c r="G152" s="323"/>
      <c r="H152" s="375" t="s">
        <v>1468</v>
      </c>
      <c r="I152" s="375" t="s">
        <v>1410</v>
      </c>
      <c r="J152" s="375" t="s">
        <v>1459</v>
      </c>
      <c r="K152" s="371"/>
    </row>
    <row r="153" s="1" customFormat="1" ht="15" customHeight="1">
      <c r="B153" s="348"/>
      <c r="C153" s="375" t="s">
        <v>1357</v>
      </c>
      <c r="D153" s="323"/>
      <c r="E153" s="323"/>
      <c r="F153" s="376" t="s">
        <v>78</v>
      </c>
      <c r="G153" s="323"/>
      <c r="H153" s="375" t="s">
        <v>1469</v>
      </c>
      <c r="I153" s="375" t="s">
        <v>1410</v>
      </c>
      <c r="J153" s="375" t="s">
        <v>1459</v>
      </c>
      <c r="K153" s="371"/>
    </row>
    <row r="154" s="1" customFormat="1" ht="15" customHeight="1">
      <c r="B154" s="348"/>
      <c r="C154" s="375" t="s">
        <v>1413</v>
      </c>
      <c r="D154" s="323"/>
      <c r="E154" s="323"/>
      <c r="F154" s="376" t="s">
        <v>1414</v>
      </c>
      <c r="G154" s="323"/>
      <c r="H154" s="375" t="s">
        <v>1448</v>
      </c>
      <c r="I154" s="375" t="s">
        <v>1410</v>
      </c>
      <c r="J154" s="375">
        <v>50</v>
      </c>
      <c r="K154" s="371"/>
    </row>
    <row r="155" s="1" customFormat="1" ht="15" customHeight="1">
      <c r="B155" s="348"/>
      <c r="C155" s="375" t="s">
        <v>1416</v>
      </c>
      <c r="D155" s="323"/>
      <c r="E155" s="323"/>
      <c r="F155" s="376" t="s">
        <v>78</v>
      </c>
      <c r="G155" s="323"/>
      <c r="H155" s="375" t="s">
        <v>1448</v>
      </c>
      <c r="I155" s="375" t="s">
        <v>1418</v>
      </c>
      <c r="J155" s="375"/>
      <c r="K155" s="371"/>
    </row>
    <row r="156" s="1" customFormat="1" ht="15" customHeight="1">
      <c r="B156" s="348"/>
      <c r="C156" s="375" t="s">
        <v>1427</v>
      </c>
      <c r="D156" s="323"/>
      <c r="E156" s="323"/>
      <c r="F156" s="376" t="s">
        <v>1414</v>
      </c>
      <c r="G156" s="323"/>
      <c r="H156" s="375" t="s">
        <v>1448</v>
      </c>
      <c r="I156" s="375" t="s">
        <v>1410</v>
      </c>
      <c r="J156" s="375">
        <v>50</v>
      </c>
      <c r="K156" s="371"/>
    </row>
    <row r="157" s="1" customFormat="1" ht="15" customHeight="1">
      <c r="B157" s="348"/>
      <c r="C157" s="375" t="s">
        <v>1435</v>
      </c>
      <c r="D157" s="323"/>
      <c r="E157" s="323"/>
      <c r="F157" s="376" t="s">
        <v>1414</v>
      </c>
      <c r="G157" s="323"/>
      <c r="H157" s="375" t="s">
        <v>1448</v>
      </c>
      <c r="I157" s="375" t="s">
        <v>1410</v>
      </c>
      <c r="J157" s="375">
        <v>50</v>
      </c>
      <c r="K157" s="371"/>
    </row>
    <row r="158" s="1" customFormat="1" ht="15" customHeight="1">
      <c r="B158" s="348"/>
      <c r="C158" s="375" t="s">
        <v>1433</v>
      </c>
      <c r="D158" s="323"/>
      <c r="E158" s="323"/>
      <c r="F158" s="376" t="s">
        <v>1414</v>
      </c>
      <c r="G158" s="323"/>
      <c r="H158" s="375" t="s">
        <v>1448</v>
      </c>
      <c r="I158" s="375" t="s">
        <v>1410</v>
      </c>
      <c r="J158" s="375">
        <v>50</v>
      </c>
      <c r="K158" s="371"/>
    </row>
    <row r="159" s="1" customFormat="1" ht="15" customHeight="1">
      <c r="B159" s="348"/>
      <c r="C159" s="375" t="s">
        <v>206</v>
      </c>
      <c r="D159" s="323"/>
      <c r="E159" s="323"/>
      <c r="F159" s="376" t="s">
        <v>78</v>
      </c>
      <c r="G159" s="323"/>
      <c r="H159" s="375" t="s">
        <v>1470</v>
      </c>
      <c r="I159" s="375" t="s">
        <v>1410</v>
      </c>
      <c r="J159" s="375" t="s">
        <v>1471</v>
      </c>
      <c r="K159" s="371"/>
    </row>
    <row r="160" s="1" customFormat="1" ht="15" customHeight="1">
      <c r="B160" s="348"/>
      <c r="C160" s="375" t="s">
        <v>1472</v>
      </c>
      <c r="D160" s="323"/>
      <c r="E160" s="323"/>
      <c r="F160" s="376" t="s">
        <v>78</v>
      </c>
      <c r="G160" s="323"/>
      <c r="H160" s="375" t="s">
        <v>1473</v>
      </c>
      <c r="I160" s="375" t="s">
        <v>1443</v>
      </c>
      <c r="J160" s="375"/>
      <c r="K160" s="371"/>
    </row>
    <row r="161" s="1" customFormat="1" ht="15" customHeight="1">
      <c r="B161" s="377"/>
      <c r="C161" s="357"/>
      <c r="D161" s="357"/>
      <c r="E161" s="357"/>
      <c r="F161" s="357"/>
      <c r="G161" s="357"/>
      <c r="H161" s="357"/>
      <c r="I161" s="357"/>
      <c r="J161" s="357"/>
      <c r="K161" s="378"/>
    </row>
    <row r="162" s="1" customFormat="1" ht="18.75" customHeight="1">
      <c r="B162" s="359"/>
      <c r="C162" s="369"/>
      <c r="D162" s="369"/>
      <c r="E162" s="369"/>
      <c r="F162" s="379"/>
      <c r="G162" s="369"/>
      <c r="H162" s="369"/>
      <c r="I162" s="369"/>
      <c r="J162" s="369"/>
      <c r="K162" s="359"/>
    </row>
    <row r="163" s="1" customFormat="1" ht="18.75" customHeight="1">
      <c r="B163" s="331"/>
      <c r="C163" s="331"/>
      <c r="D163" s="331"/>
      <c r="E163" s="331"/>
      <c r="F163" s="331"/>
      <c r="G163" s="331"/>
      <c r="H163" s="331"/>
      <c r="I163" s="331"/>
      <c r="J163" s="331"/>
      <c r="K163" s="331"/>
    </row>
    <row r="164" s="1" customFormat="1" ht="7.5" customHeight="1">
      <c r="B164" s="310"/>
      <c r="C164" s="311"/>
      <c r="D164" s="311"/>
      <c r="E164" s="311"/>
      <c r="F164" s="311"/>
      <c r="G164" s="311"/>
      <c r="H164" s="311"/>
      <c r="I164" s="311"/>
      <c r="J164" s="311"/>
      <c r="K164" s="312"/>
    </row>
    <row r="165" s="1" customFormat="1" ht="45" customHeight="1">
      <c r="B165" s="313"/>
      <c r="C165" s="314" t="s">
        <v>1474</v>
      </c>
      <c r="D165" s="314"/>
      <c r="E165" s="314"/>
      <c r="F165" s="314"/>
      <c r="G165" s="314"/>
      <c r="H165" s="314"/>
      <c r="I165" s="314"/>
      <c r="J165" s="314"/>
      <c r="K165" s="315"/>
    </row>
    <row r="166" s="1" customFormat="1" ht="17.25" customHeight="1">
      <c r="B166" s="313"/>
      <c r="C166" s="338" t="s">
        <v>1403</v>
      </c>
      <c r="D166" s="338"/>
      <c r="E166" s="338"/>
      <c r="F166" s="338" t="s">
        <v>1404</v>
      </c>
      <c r="G166" s="380"/>
      <c r="H166" s="381" t="s">
        <v>55</v>
      </c>
      <c r="I166" s="381" t="s">
        <v>58</v>
      </c>
      <c r="J166" s="338" t="s">
        <v>1405</v>
      </c>
      <c r="K166" s="315"/>
    </row>
    <row r="167" s="1" customFormat="1" ht="17.25" customHeight="1">
      <c r="B167" s="316"/>
      <c r="C167" s="340" t="s">
        <v>1406</v>
      </c>
      <c r="D167" s="340"/>
      <c r="E167" s="340"/>
      <c r="F167" s="341" t="s">
        <v>1407</v>
      </c>
      <c r="G167" s="382"/>
      <c r="H167" s="383"/>
      <c r="I167" s="383"/>
      <c r="J167" s="340" t="s">
        <v>1408</v>
      </c>
      <c r="K167" s="318"/>
    </row>
    <row r="168" s="1" customFormat="1" ht="5.25" customHeight="1">
      <c r="B168" s="348"/>
      <c r="C168" s="343"/>
      <c r="D168" s="343"/>
      <c r="E168" s="343"/>
      <c r="F168" s="343"/>
      <c r="G168" s="344"/>
      <c r="H168" s="343"/>
      <c r="I168" s="343"/>
      <c r="J168" s="343"/>
      <c r="K168" s="371"/>
    </row>
    <row r="169" s="1" customFormat="1" ht="15" customHeight="1">
      <c r="B169" s="348"/>
      <c r="C169" s="323" t="s">
        <v>1411</v>
      </c>
      <c r="D169" s="323"/>
      <c r="E169" s="323"/>
      <c r="F169" s="346" t="s">
        <v>78</v>
      </c>
      <c r="G169" s="323"/>
      <c r="H169" s="323" t="s">
        <v>1448</v>
      </c>
      <c r="I169" s="323" t="s">
        <v>1410</v>
      </c>
      <c r="J169" s="323">
        <v>120</v>
      </c>
      <c r="K169" s="371"/>
    </row>
    <row r="170" s="1" customFormat="1" ht="15" customHeight="1">
      <c r="B170" s="348"/>
      <c r="C170" s="323" t="s">
        <v>1457</v>
      </c>
      <c r="D170" s="323"/>
      <c r="E170" s="323"/>
      <c r="F170" s="346" t="s">
        <v>78</v>
      </c>
      <c r="G170" s="323"/>
      <c r="H170" s="323" t="s">
        <v>1458</v>
      </c>
      <c r="I170" s="323" t="s">
        <v>1410</v>
      </c>
      <c r="J170" s="323" t="s">
        <v>1459</v>
      </c>
      <c r="K170" s="371"/>
    </row>
    <row r="171" s="1" customFormat="1" ht="15" customHeight="1">
      <c r="B171" s="348"/>
      <c r="C171" s="323" t="s">
        <v>1357</v>
      </c>
      <c r="D171" s="323"/>
      <c r="E171" s="323"/>
      <c r="F171" s="346" t="s">
        <v>78</v>
      </c>
      <c r="G171" s="323"/>
      <c r="H171" s="323" t="s">
        <v>1475</v>
      </c>
      <c r="I171" s="323" t="s">
        <v>1410</v>
      </c>
      <c r="J171" s="323" t="s">
        <v>1459</v>
      </c>
      <c r="K171" s="371"/>
    </row>
    <row r="172" s="1" customFormat="1" ht="15" customHeight="1">
      <c r="B172" s="348"/>
      <c r="C172" s="323" t="s">
        <v>1413</v>
      </c>
      <c r="D172" s="323"/>
      <c r="E172" s="323"/>
      <c r="F172" s="346" t="s">
        <v>1414</v>
      </c>
      <c r="G172" s="323"/>
      <c r="H172" s="323" t="s">
        <v>1475</v>
      </c>
      <c r="I172" s="323" t="s">
        <v>1410</v>
      </c>
      <c r="J172" s="323">
        <v>50</v>
      </c>
      <c r="K172" s="371"/>
    </row>
    <row r="173" s="1" customFormat="1" ht="15" customHeight="1">
      <c r="B173" s="348"/>
      <c r="C173" s="323" t="s">
        <v>1416</v>
      </c>
      <c r="D173" s="323"/>
      <c r="E173" s="323"/>
      <c r="F173" s="346" t="s">
        <v>78</v>
      </c>
      <c r="G173" s="323"/>
      <c r="H173" s="323" t="s">
        <v>1475</v>
      </c>
      <c r="I173" s="323" t="s">
        <v>1418</v>
      </c>
      <c r="J173" s="323"/>
      <c r="K173" s="371"/>
    </row>
    <row r="174" s="1" customFormat="1" ht="15" customHeight="1">
      <c r="B174" s="348"/>
      <c r="C174" s="323" t="s">
        <v>1427</v>
      </c>
      <c r="D174" s="323"/>
      <c r="E174" s="323"/>
      <c r="F174" s="346" t="s">
        <v>1414</v>
      </c>
      <c r="G174" s="323"/>
      <c r="H174" s="323" t="s">
        <v>1475</v>
      </c>
      <c r="I174" s="323" t="s">
        <v>1410</v>
      </c>
      <c r="J174" s="323">
        <v>50</v>
      </c>
      <c r="K174" s="371"/>
    </row>
    <row r="175" s="1" customFormat="1" ht="15" customHeight="1">
      <c r="B175" s="348"/>
      <c r="C175" s="323" t="s">
        <v>1435</v>
      </c>
      <c r="D175" s="323"/>
      <c r="E175" s="323"/>
      <c r="F175" s="346" t="s">
        <v>1414</v>
      </c>
      <c r="G175" s="323"/>
      <c r="H175" s="323" t="s">
        <v>1475</v>
      </c>
      <c r="I175" s="323" t="s">
        <v>1410</v>
      </c>
      <c r="J175" s="323">
        <v>50</v>
      </c>
      <c r="K175" s="371"/>
    </row>
    <row r="176" s="1" customFormat="1" ht="15" customHeight="1">
      <c r="B176" s="348"/>
      <c r="C176" s="323" t="s">
        <v>1433</v>
      </c>
      <c r="D176" s="323"/>
      <c r="E176" s="323"/>
      <c r="F176" s="346" t="s">
        <v>1414</v>
      </c>
      <c r="G176" s="323"/>
      <c r="H176" s="323" t="s">
        <v>1475</v>
      </c>
      <c r="I176" s="323" t="s">
        <v>1410</v>
      </c>
      <c r="J176" s="323">
        <v>50</v>
      </c>
      <c r="K176" s="371"/>
    </row>
    <row r="177" s="1" customFormat="1" ht="15" customHeight="1">
      <c r="B177" s="348"/>
      <c r="C177" s="323" t="s">
        <v>229</v>
      </c>
      <c r="D177" s="323"/>
      <c r="E177" s="323"/>
      <c r="F177" s="346" t="s">
        <v>78</v>
      </c>
      <c r="G177" s="323"/>
      <c r="H177" s="323" t="s">
        <v>1476</v>
      </c>
      <c r="I177" s="323" t="s">
        <v>1477</v>
      </c>
      <c r="J177" s="323"/>
      <c r="K177" s="371"/>
    </row>
    <row r="178" s="1" customFormat="1" ht="15" customHeight="1">
      <c r="B178" s="348"/>
      <c r="C178" s="323" t="s">
        <v>58</v>
      </c>
      <c r="D178" s="323"/>
      <c r="E178" s="323"/>
      <c r="F178" s="346" t="s">
        <v>78</v>
      </c>
      <c r="G178" s="323"/>
      <c r="H178" s="323" t="s">
        <v>1478</v>
      </c>
      <c r="I178" s="323" t="s">
        <v>1479</v>
      </c>
      <c r="J178" s="323">
        <v>1</v>
      </c>
      <c r="K178" s="371"/>
    </row>
    <row r="179" s="1" customFormat="1" ht="15" customHeight="1">
      <c r="B179" s="348"/>
      <c r="C179" s="323" t="s">
        <v>54</v>
      </c>
      <c r="D179" s="323"/>
      <c r="E179" s="323"/>
      <c r="F179" s="346" t="s">
        <v>78</v>
      </c>
      <c r="G179" s="323"/>
      <c r="H179" s="323" t="s">
        <v>1480</v>
      </c>
      <c r="I179" s="323" t="s">
        <v>1410</v>
      </c>
      <c r="J179" s="323">
        <v>20</v>
      </c>
      <c r="K179" s="371"/>
    </row>
    <row r="180" s="1" customFormat="1" ht="15" customHeight="1">
      <c r="B180" s="348"/>
      <c r="C180" s="323" t="s">
        <v>55</v>
      </c>
      <c r="D180" s="323"/>
      <c r="E180" s="323"/>
      <c r="F180" s="346" t="s">
        <v>78</v>
      </c>
      <c r="G180" s="323"/>
      <c r="H180" s="323" t="s">
        <v>1481</v>
      </c>
      <c r="I180" s="323" t="s">
        <v>1410</v>
      </c>
      <c r="J180" s="323">
        <v>255</v>
      </c>
      <c r="K180" s="371"/>
    </row>
    <row r="181" s="1" customFormat="1" ht="15" customHeight="1">
      <c r="B181" s="348"/>
      <c r="C181" s="323" t="s">
        <v>230</v>
      </c>
      <c r="D181" s="323"/>
      <c r="E181" s="323"/>
      <c r="F181" s="346" t="s">
        <v>78</v>
      </c>
      <c r="G181" s="323"/>
      <c r="H181" s="323" t="s">
        <v>1373</v>
      </c>
      <c r="I181" s="323" t="s">
        <v>1410</v>
      </c>
      <c r="J181" s="323">
        <v>10</v>
      </c>
      <c r="K181" s="371"/>
    </row>
    <row r="182" s="1" customFormat="1" ht="15" customHeight="1">
      <c r="B182" s="348"/>
      <c r="C182" s="323" t="s">
        <v>231</v>
      </c>
      <c r="D182" s="323"/>
      <c r="E182" s="323"/>
      <c r="F182" s="346" t="s">
        <v>78</v>
      </c>
      <c r="G182" s="323"/>
      <c r="H182" s="323" t="s">
        <v>1482</v>
      </c>
      <c r="I182" s="323" t="s">
        <v>1443</v>
      </c>
      <c r="J182" s="323"/>
      <c r="K182" s="371"/>
    </row>
    <row r="183" s="1" customFormat="1" ht="15" customHeight="1">
      <c r="B183" s="348"/>
      <c r="C183" s="323" t="s">
        <v>1483</v>
      </c>
      <c r="D183" s="323"/>
      <c r="E183" s="323"/>
      <c r="F183" s="346" t="s">
        <v>78</v>
      </c>
      <c r="G183" s="323"/>
      <c r="H183" s="323" t="s">
        <v>1484</v>
      </c>
      <c r="I183" s="323" t="s">
        <v>1443</v>
      </c>
      <c r="J183" s="323"/>
      <c r="K183" s="371"/>
    </row>
    <row r="184" s="1" customFormat="1" ht="15" customHeight="1">
      <c r="B184" s="348"/>
      <c r="C184" s="323" t="s">
        <v>1472</v>
      </c>
      <c r="D184" s="323"/>
      <c r="E184" s="323"/>
      <c r="F184" s="346" t="s">
        <v>78</v>
      </c>
      <c r="G184" s="323"/>
      <c r="H184" s="323" t="s">
        <v>1485</v>
      </c>
      <c r="I184" s="323" t="s">
        <v>1443</v>
      </c>
      <c r="J184" s="323"/>
      <c r="K184" s="371"/>
    </row>
    <row r="185" s="1" customFormat="1" ht="15" customHeight="1">
      <c r="B185" s="348"/>
      <c r="C185" s="323" t="s">
        <v>233</v>
      </c>
      <c r="D185" s="323"/>
      <c r="E185" s="323"/>
      <c r="F185" s="346" t="s">
        <v>1414</v>
      </c>
      <c r="G185" s="323"/>
      <c r="H185" s="323" t="s">
        <v>1486</v>
      </c>
      <c r="I185" s="323" t="s">
        <v>1410</v>
      </c>
      <c r="J185" s="323">
        <v>50</v>
      </c>
      <c r="K185" s="371"/>
    </row>
    <row r="186" s="1" customFormat="1" ht="15" customHeight="1">
      <c r="B186" s="348"/>
      <c r="C186" s="323" t="s">
        <v>1487</v>
      </c>
      <c r="D186" s="323"/>
      <c r="E186" s="323"/>
      <c r="F186" s="346" t="s">
        <v>1414</v>
      </c>
      <c r="G186" s="323"/>
      <c r="H186" s="323" t="s">
        <v>1488</v>
      </c>
      <c r="I186" s="323" t="s">
        <v>1489</v>
      </c>
      <c r="J186" s="323"/>
      <c r="K186" s="371"/>
    </row>
    <row r="187" s="1" customFormat="1" ht="15" customHeight="1">
      <c r="B187" s="348"/>
      <c r="C187" s="323" t="s">
        <v>1490</v>
      </c>
      <c r="D187" s="323"/>
      <c r="E187" s="323"/>
      <c r="F187" s="346" t="s">
        <v>1414</v>
      </c>
      <c r="G187" s="323"/>
      <c r="H187" s="323" t="s">
        <v>1491</v>
      </c>
      <c r="I187" s="323" t="s">
        <v>1489</v>
      </c>
      <c r="J187" s="323"/>
      <c r="K187" s="371"/>
    </row>
    <row r="188" s="1" customFormat="1" ht="15" customHeight="1">
      <c r="B188" s="348"/>
      <c r="C188" s="323" t="s">
        <v>1492</v>
      </c>
      <c r="D188" s="323"/>
      <c r="E188" s="323"/>
      <c r="F188" s="346" t="s">
        <v>1414</v>
      </c>
      <c r="G188" s="323"/>
      <c r="H188" s="323" t="s">
        <v>1493</v>
      </c>
      <c r="I188" s="323" t="s">
        <v>1489</v>
      </c>
      <c r="J188" s="323"/>
      <c r="K188" s="371"/>
    </row>
    <row r="189" s="1" customFormat="1" ht="15" customHeight="1">
      <c r="B189" s="348"/>
      <c r="C189" s="384" t="s">
        <v>1494</v>
      </c>
      <c r="D189" s="323"/>
      <c r="E189" s="323"/>
      <c r="F189" s="346" t="s">
        <v>1414</v>
      </c>
      <c r="G189" s="323"/>
      <c r="H189" s="323" t="s">
        <v>1495</v>
      </c>
      <c r="I189" s="323" t="s">
        <v>1496</v>
      </c>
      <c r="J189" s="385" t="s">
        <v>1497</v>
      </c>
      <c r="K189" s="371"/>
    </row>
    <row r="190" s="18" customFormat="1" ht="15" customHeight="1">
      <c r="B190" s="386"/>
      <c r="C190" s="387" t="s">
        <v>1498</v>
      </c>
      <c r="D190" s="388"/>
      <c r="E190" s="388"/>
      <c r="F190" s="389" t="s">
        <v>1414</v>
      </c>
      <c r="G190" s="388"/>
      <c r="H190" s="388" t="s">
        <v>1499</v>
      </c>
      <c r="I190" s="388" t="s">
        <v>1496</v>
      </c>
      <c r="J190" s="390" t="s">
        <v>1497</v>
      </c>
      <c r="K190" s="391"/>
    </row>
    <row r="191" s="1" customFormat="1" ht="15" customHeight="1">
      <c r="B191" s="348"/>
      <c r="C191" s="384" t="s">
        <v>43</v>
      </c>
      <c r="D191" s="323"/>
      <c r="E191" s="323"/>
      <c r="F191" s="346" t="s">
        <v>78</v>
      </c>
      <c r="G191" s="323"/>
      <c r="H191" s="320" t="s">
        <v>1500</v>
      </c>
      <c r="I191" s="323" t="s">
        <v>1501</v>
      </c>
      <c r="J191" s="323"/>
      <c r="K191" s="371"/>
    </row>
    <row r="192" s="1" customFormat="1" ht="15" customHeight="1">
      <c r="B192" s="348"/>
      <c r="C192" s="384" t="s">
        <v>1502</v>
      </c>
      <c r="D192" s="323"/>
      <c r="E192" s="323"/>
      <c r="F192" s="346" t="s">
        <v>78</v>
      </c>
      <c r="G192" s="323"/>
      <c r="H192" s="323" t="s">
        <v>1503</v>
      </c>
      <c r="I192" s="323" t="s">
        <v>1443</v>
      </c>
      <c r="J192" s="323"/>
      <c r="K192" s="371"/>
    </row>
    <row r="193" s="1" customFormat="1" ht="15" customHeight="1">
      <c r="B193" s="348"/>
      <c r="C193" s="384" t="s">
        <v>1504</v>
      </c>
      <c r="D193" s="323"/>
      <c r="E193" s="323"/>
      <c r="F193" s="346" t="s">
        <v>78</v>
      </c>
      <c r="G193" s="323"/>
      <c r="H193" s="323" t="s">
        <v>1505</v>
      </c>
      <c r="I193" s="323" t="s">
        <v>1443</v>
      </c>
      <c r="J193" s="323"/>
      <c r="K193" s="371"/>
    </row>
    <row r="194" s="1" customFormat="1" ht="15" customHeight="1">
      <c r="B194" s="348"/>
      <c r="C194" s="384" t="s">
        <v>1506</v>
      </c>
      <c r="D194" s="323"/>
      <c r="E194" s="323"/>
      <c r="F194" s="346" t="s">
        <v>1414</v>
      </c>
      <c r="G194" s="323"/>
      <c r="H194" s="323" t="s">
        <v>1507</v>
      </c>
      <c r="I194" s="323" t="s">
        <v>1443</v>
      </c>
      <c r="J194" s="323"/>
      <c r="K194" s="371"/>
    </row>
    <row r="195" s="1" customFormat="1" ht="15" customHeight="1">
      <c r="B195" s="377"/>
      <c r="C195" s="392"/>
      <c r="D195" s="357"/>
      <c r="E195" s="357"/>
      <c r="F195" s="357"/>
      <c r="G195" s="357"/>
      <c r="H195" s="357"/>
      <c r="I195" s="357"/>
      <c r="J195" s="357"/>
      <c r="K195" s="378"/>
    </row>
    <row r="196" s="1" customFormat="1" ht="18.75" customHeight="1">
      <c r="B196" s="359"/>
      <c r="C196" s="369"/>
      <c r="D196" s="369"/>
      <c r="E196" s="369"/>
      <c r="F196" s="379"/>
      <c r="G196" s="369"/>
      <c r="H196" s="369"/>
      <c r="I196" s="369"/>
      <c r="J196" s="369"/>
      <c r="K196" s="359"/>
    </row>
    <row r="197" s="1" customFormat="1" ht="18.75" customHeight="1">
      <c r="B197" s="359"/>
      <c r="C197" s="369"/>
      <c r="D197" s="369"/>
      <c r="E197" s="369"/>
      <c r="F197" s="379"/>
      <c r="G197" s="369"/>
      <c r="H197" s="369"/>
      <c r="I197" s="369"/>
      <c r="J197" s="369"/>
      <c r="K197" s="359"/>
    </row>
    <row r="198" s="1" customFormat="1" ht="18.75" customHeight="1">
      <c r="B198" s="331"/>
      <c r="C198" s="331"/>
      <c r="D198" s="331"/>
      <c r="E198" s="331"/>
      <c r="F198" s="331"/>
      <c r="G198" s="331"/>
      <c r="H198" s="331"/>
      <c r="I198" s="331"/>
      <c r="J198" s="331"/>
      <c r="K198" s="331"/>
    </row>
    <row r="199" s="1" customFormat="1" ht="13.5">
      <c r="B199" s="310"/>
      <c r="C199" s="311"/>
      <c r="D199" s="311"/>
      <c r="E199" s="311"/>
      <c r="F199" s="311"/>
      <c r="G199" s="311"/>
      <c r="H199" s="311"/>
      <c r="I199" s="311"/>
      <c r="J199" s="311"/>
      <c r="K199" s="312"/>
    </row>
    <row r="200" s="1" customFormat="1" ht="21">
      <c r="B200" s="313"/>
      <c r="C200" s="314" t="s">
        <v>1508</v>
      </c>
      <c r="D200" s="314"/>
      <c r="E200" s="314"/>
      <c r="F200" s="314"/>
      <c r="G200" s="314"/>
      <c r="H200" s="314"/>
      <c r="I200" s="314"/>
      <c r="J200" s="314"/>
      <c r="K200" s="315"/>
    </row>
    <row r="201" s="1" customFormat="1" ht="25.5" customHeight="1">
      <c r="B201" s="313"/>
      <c r="C201" s="393" t="s">
        <v>1509</v>
      </c>
      <c r="D201" s="393"/>
      <c r="E201" s="393"/>
      <c r="F201" s="393" t="s">
        <v>1510</v>
      </c>
      <c r="G201" s="394"/>
      <c r="H201" s="393" t="s">
        <v>1511</v>
      </c>
      <c r="I201" s="393"/>
      <c r="J201" s="393"/>
      <c r="K201" s="315"/>
    </row>
    <row r="202" s="1" customFormat="1" ht="5.25" customHeight="1">
      <c r="B202" s="348"/>
      <c r="C202" s="343"/>
      <c r="D202" s="343"/>
      <c r="E202" s="343"/>
      <c r="F202" s="343"/>
      <c r="G202" s="369"/>
      <c r="H202" s="343"/>
      <c r="I202" s="343"/>
      <c r="J202" s="343"/>
      <c r="K202" s="371"/>
    </row>
    <row r="203" s="1" customFormat="1" ht="15" customHeight="1">
      <c r="B203" s="348"/>
      <c r="C203" s="323" t="s">
        <v>1501</v>
      </c>
      <c r="D203" s="323"/>
      <c r="E203" s="323"/>
      <c r="F203" s="346" t="s">
        <v>44</v>
      </c>
      <c r="G203" s="323"/>
      <c r="H203" s="323" t="s">
        <v>1512</v>
      </c>
      <c r="I203" s="323"/>
      <c r="J203" s="323"/>
      <c r="K203" s="371"/>
    </row>
    <row r="204" s="1" customFormat="1" ht="15" customHeight="1">
      <c r="B204" s="348"/>
      <c r="C204" s="323"/>
      <c r="D204" s="323"/>
      <c r="E204" s="323"/>
      <c r="F204" s="346" t="s">
        <v>45</v>
      </c>
      <c r="G204" s="323"/>
      <c r="H204" s="323" t="s">
        <v>1513</v>
      </c>
      <c r="I204" s="323"/>
      <c r="J204" s="323"/>
      <c r="K204" s="371"/>
    </row>
    <row r="205" s="1" customFormat="1" ht="15" customHeight="1">
      <c r="B205" s="348"/>
      <c r="C205" s="323"/>
      <c r="D205" s="323"/>
      <c r="E205" s="323"/>
      <c r="F205" s="346" t="s">
        <v>48</v>
      </c>
      <c r="G205" s="323"/>
      <c r="H205" s="323" t="s">
        <v>1514</v>
      </c>
      <c r="I205" s="323"/>
      <c r="J205" s="323"/>
      <c r="K205" s="371"/>
    </row>
    <row r="206" s="1" customFormat="1" ht="15" customHeight="1">
      <c r="B206" s="348"/>
      <c r="C206" s="323"/>
      <c r="D206" s="323"/>
      <c r="E206" s="323"/>
      <c r="F206" s="346" t="s">
        <v>46</v>
      </c>
      <c r="G206" s="323"/>
      <c r="H206" s="323" t="s">
        <v>1515</v>
      </c>
      <c r="I206" s="323"/>
      <c r="J206" s="323"/>
      <c r="K206" s="371"/>
    </row>
    <row r="207" s="1" customFormat="1" ht="15" customHeight="1">
      <c r="B207" s="348"/>
      <c r="C207" s="323"/>
      <c r="D207" s="323"/>
      <c r="E207" s="323"/>
      <c r="F207" s="346" t="s">
        <v>47</v>
      </c>
      <c r="G207" s="323"/>
      <c r="H207" s="323" t="s">
        <v>1516</v>
      </c>
      <c r="I207" s="323"/>
      <c r="J207" s="323"/>
      <c r="K207" s="371"/>
    </row>
    <row r="208" s="1" customFormat="1" ht="15" customHeight="1">
      <c r="B208" s="348"/>
      <c r="C208" s="323"/>
      <c r="D208" s="323"/>
      <c r="E208" s="323"/>
      <c r="F208" s="346"/>
      <c r="G208" s="323"/>
      <c r="H208" s="323"/>
      <c r="I208" s="323"/>
      <c r="J208" s="323"/>
      <c r="K208" s="371"/>
    </row>
    <row r="209" s="1" customFormat="1" ht="15" customHeight="1">
      <c r="B209" s="348"/>
      <c r="C209" s="323" t="s">
        <v>1455</v>
      </c>
      <c r="D209" s="323"/>
      <c r="E209" s="323"/>
      <c r="F209" s="346" t="s">
        <v>80</v>
      </c>
      <c r="G209" s="323"/>
      <c r="H209" s="323" t="s">
        <v>1517</v>
      </c>
      <c r="I209" s="323"/>
      <c r="J209" s="323"/>
      <c r="K209" s="371"/>
    </row>
    <row r="210" s="1" customFormat="1" ht="15" customHeight="1">
      <c r="B210" s="348"/>
      <c r="C210" s="323"/>
      <c r="D210" s="323"/>
      <c r="E210" s="323"/>
      <c r="F210" s="346" t="s">
        <v>1352</v>
      </c>
      <c r="G210" s="323"/>
      <c r="H210" s="323" t="s">
        <v>1353</v>
      </c>
      <c r="I210" s="323"/>
      <c r="J210" s="323"/>
      <c r="K210" s="371"/>
    </row>
    <row r="211" s="1" customFormat="1" ht="15" customHeight="1">
      <c r="B211" s="348"/>
      <c r="C211" s="323"/>
      <c r="D211" s="323"/>
      <c r="E211" s="323"/>
      <c r="F211" s="346" t="s">
        <v>1350</v>
      </c>
      <c r="G211" s="323"/>
      <c r="H211" s="323" t="s">
        <v>1518</v>
      </c>
      <c r="I211" s="323"/>
      <c r="J211" s="323"/>
      <c r="K211" s="371"/>
    </row>
    <row r="212" s="1" customFormat="1" ht="15" customHeight="1">
      <c r="B212" s="395"/>
      <c r="C212" s="323"/>
      <c r="D212" s="323"/>
      <c r="E212" s="323"/>
      <c r="F212" s="346" t="s">
        <v>92</v>
      </c>
      <c r="G212" s="384"/>
      <c r="H212" s="375" t="s">
        <v>1354</v>
      </c>
      <c r="I212" s="375"/>
      <c r="J212" s="375"/>
      <c r="K212" s="396"/>
    </row>
    <row r="213" s="1" customFormat="1" ht="15" customHeight="1">
      <c r="B213" s="395"/>
      <c r="C213" s="323"/>
      <c r="D213" s="323"/>
      <c r="E213" s="323"/>
      <c r="F213" s="346" t="s">
        <v>1355</v>
      </c>
      <c r="G213" s="384"/>
      <c r="H213" s="375" t="s">
        <v>1214</v>
      </c>
      <c r="I213" s="375"/>
      <c r="J213" s="375"/>
      <c r="K213" s="396"/>
    </row>
    <row r="214" s="1" customFormat="1" ht="15" customHeight="1">
      <c r="B214" s="395"/>
      <c r="C214" s="323"/>
      <c r="D214" s="323"/>
      <c r="E214" s="323"/>
      <c r="F214" s="346"/>
      <c r="G214" s="384"/>
      <c r="H214" s="375"/>
      <c r="I214" s="375"/>
      <c r="J214" s="375"/>
      <c r="K214" s="396"/>
    </row>
    <row r="215" s="1" customFormat="1" ht="15" customHeight="1">
      <c r="B215" s="395"/>
      <c r="C215" s="323" t="s">
        <v>1479</v>
      </c>
      <c r="D215" s="323"/>
      <c r="E215" s="323"/>
      <c r="F215" s="346">
        <v>1</v>
      </c>
      <c r="G215" s="384"/>
      <c r="H215" s="375" t="s">
        <v>1519</v>
      </c>
      <c r="I215" s="375"/>
      <c r="J215" s="375"/>
      <c r="K215" s="396"/>
    </row>
    <row r="216" s="1" customFormat="1" ht="15" customHeight="1">
      <c r="B216" s="395"/>
      <c r="C216" s="323"/>
      <c r="D216" s="323"/>
      <c r="E216" s="323"/>
      <c r="F216" s="346">
        <v>2</v>
      </c>
      <c r="G216" s="384"/>
      <c r="H216" s="375" t="s">
        <v>1520</v>
      </c>
      <c r="I216" s="375"/>
      <c r="J216" s="375"/>
      <c r="K216" s="396"/>
    </row>
    <row r="217" s="1" customFormat="1" ht="15" customHeight="1">
      <c r="B217" s="395"/>
      <c r="C217" s="323"/>
      <c r="D217" s="323"/>
      <c r="E217" s="323"/>
      <c r="F217" s="346">
        <v>3</v>
      </c>
      <c r="G217" s="384"/>
      <c r="H217" s="375" t="s">
        <v>1521</v>
      </c>
      <c r="I217" s="375"/>
      <c r="J217" s="375"/>
      <c r="K217" s="396"/>
    </row>
    <row r="218" s="1" customFormat="1" ht="15" customHeight="1">
      <c r="B218" s="395"/>
      <c r="C218" s="323"/>
      <c r="D218" s="323"/>
      <c r="E218" s="323"/>
      <c r="F218" s="346">
        <v>4</v>
      </c>
      <c r="G218" s="384"/>
      <c r="H218" s="375" t="s">
        <v>1522</v>
      </c>
      <c r="I218" s="375"/>
      <c r="J218" s="375"/>
      <c r="K218" s="396"/>
    </row>
    <row r="219" s="1" customFormat="1" ht="12.75" customHeight="1">
      <c r="B219" s="397"/>
      <c r="C219" s="398"/>
      <c r="D219" s="398"/>
      <c r="E219" s="398"/>
      <c r="F219" s="398"/>
      <c r="G219" s="398"/>
      <c r="H219" s="398"/>
      <c r="I219" s="398"/>
      <c r="J219" s="398"/>
      <c r="K219" s="39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Vašek</dc:creator>
  <cp:lastModifiedBy>Tomáš Vašek</cp:lastModifiedBy>
  <dcterms:created xsi:type="dcterms:W3CDTF">2024-02-28T20:23:42Z</dcterms:created>
  <dcterms:modified xsi:type="dcterms:W3CDTF">2024-02-28T20:23:57Z</dcterms:modified>
</cp:coreProperties>
</file>